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JEĆE\2024. godina\24. sjednica\Proračun 2025. i popratne odluke\"/>
    </mc:Choice>
  </mc:AlternateContent>
  <xr:revisionPtr revIDLastSave="0" documentId="13_ncr:1_{0CF55D5B-BC83-4A8E-872E-7A2057991FAE}" xr6:coauthVersionLast="47" xr6:coauthVersionMax="47" xr10:uidLastSave="{00000000-0000-0000-0000-000000000000}"/>
  <bookViews>
    <workbookView xWindow="3675" yWindow="3675" windowWidth="21525" windowHeight="1140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B55" i="1" l="1"/>
  <c r="C54" i="1"/>
  <c r="D54" i="1" s="1"/>
  <c r="C40" i="1"/>
  <c r="D40" i="1" s="1"/>
  <c r="F4" i="1"/>
  <c r="K20" i="1"/>
  <c r="B41" i="1"/>
  <c r="F5" i="1"/>
  <c r="B33" i="1"/>
  <c r="C32" i="1"/>
  <c r="D55" i="1" l="1"/>
  <c r="E56" i="1" s="1"/>
  <c r="C55" i="1"/>
  <c r="C33" i="1"/>
  <c r="D33" i="1" s="1"/>
  <c r="D32" i="1"/>
  <c r="E35" i="1" l="1"/>
  <c r="C41" i="1" l="1"/>
  <c r="C17" i="1"/>
  <c r="D17" i="1" s="1"/>
  <c r="B18" i="1"/>
  <c r="B26" i="1"/>
  <c r="C25" i="1"/>
  <c r="D25" i="1" s="1"/>
  <c r="D8" i="1"/>
  <c r="C18" i="1" l="1"/>
  <c r="D18" i="1" s="1"/>
  <c r="C26" i="1"/>
  <c r="D26" i="1" s="1"/>
  <c r="E29" i="1" s="1"/>
  <c r="B62" i="1"/>
  <c r="C61" i="1"/>
  <c r="D61" i="1" s="1"/>
  <c r="D41" i="1" l="1"/>
  <c r="C62" i="1"/>
  <c r="D62" i="1"/>
  <c r="E63" i="1" s="1"/>
  <c r="E42" i="1" l="1"/>
  <c r="E43" i="1" s="1"/>
  <c r="B49" i="1"/>
  <c r="C47" i="1"/>
  <c r="D47" i="1" s="1"/>
  <c r="C46" i="1"/>
  <c r="F10" i="1"/>
  <c r="D46" i="1" l="1"/>
  <c r="C48" i="1"/>
  <c r="C49" i="1" s="1"/>
  <c r="D48" i="1" l="1"/>
  <c r="D49" i="1" s="1"/>
  <c r="E50" i="1" s="1"/>
  <c r="K10" i="1" l="1"/>
  <c r="K6" i="1" l="1"/>
  <c r="K12" i="1" l="1"/>
  <c r="K14" i="1" s="1"/>
  <c r="E20" i="1"/>
</calcChain>
</file>

<file path=xl/sharedStrings.xml><?xml version="1.0" encoding="utf-8"?>
<sst xmlns="http://schemas.openxmlformats.org/spreadsheetml/2006/main" count="73" uniqueCount="35">
  <si>
    <t>Općina Orehovica</t>
  </si>
  <si>
    <t>UKUPNO</t>
  </si>
  <si>
    <t>PDV</t>
  </si>
  <si>
    <t>bez PDV-a</t>
  </si>
  <si>
    <t>radovi</t>
  </si>
  <si>
    <t>UKUPNO SUFINANCIRANJA</t>
  </si>
  <si>
    <t>SPECIFIKACIJA IZVORA SUFIANCIRANJA</t>
  </si>
  <si>
    <t>s izvorima sufinanciranja</t>
  </si>
  <si>
    <t>nadzor</t>
  </si>
  <si>
    <t>Proračun Općine Orehovica</t>
  </si>
  <si>
    <t>Kapitalne donacije iz državnog proračuna</t>
  </si>
  <si>
    <t xml:space="preserve">radovi </t>
  </si>
  <si>
    <t xml:space="preserve"> procjena troškova</t>
  </si>
  <si>
    <t>Održavanje nerazvrstanih cesta, poljski putevi</t>
  </si>
  <si>
    <t>Sredstva EU</t>
  </si>
  <si>
    <t>projektno-tehnička dokumentacija</t>
  </si>
  <si>
    <t>Izgradnja spojne ceste u Vulariji (800 m)</t>
  </si>
  <si>
    <t>Opremanje</t>
  </si>
  <si>
    <t>Proračun EU - mjera 7.4.1-</t>
  </si>
  <si>
    <t xml:space="preserve">Ministarstvo regionalnog razvoja </t>
  </si>
  <si>
    <t>radovi + nadzor</t>
  </si>
  <si>
    <t>izgradnja + nadzor</t>
  </si>
  <si>
    <t xml:space="preserve"> </t>
  </si>
  <si>
    <t>Sredstva za fiskalnu održivost dječjih vrtića</t>
  </si>
  <si>
    <t>Izgradnja dječjeg vrtića u Orehovici</t>
  </si>
  <si>
    <t>sredstva za fiskalnu drživost dječjih vrtića (namjenska sredstva)</t>
  </si>
  <si>
    <t>Izgradnja Dječjeg vrtića u Orehovici - završni radovi</t>
  </si>
  <si>
    <t>plus radovi iz 2024. godine ( odaslani ZNS)</t>
  </si>
  <si>
    <t xml:space="preserve"> Izgradnja prometnica  zoni Križopotje  -UK2</t>
  </si>
  <si>
    <t>Državni proračun</t>
  </si>
  <si>
    <t>Prilazna cesta kraj UNICEF Objekta u Orehovici</t>
  </si>
  <si>
    <t>Izgradnja i opremanje vanjske teretane u Orehovici</t>
  </si>
  <si>
    <t>Izgradnja i uređenje šetnice u Parku u Podbrestu</t>
  </si>
  <si>
    <t>Izgradnja i uređenje parkirališta kod NK Budućnost Podbrest</t>
  </si>
  <si>
    <t>Proračun 2025 - investicije - smjernice - sažetak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</si>
</sst>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2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757575"/>
      <name val="Tahoma"/>
      <family val="2"/>
      <charset val="238"/>
    </font>
    <font>
      <b/>
      <u/>
      <sz val="14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3" borderId="1" applyNumberFormat="0" applyFont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44" fontId="0" fillId="0" borderId="0" xfId="1" applyFont="1"/>
    <xf numFmtId="0" fontId="3" fillId="0" borderId="0" xfId="0" applyFont="1"/>
    <xf numFmtId="0" fontId="0" fillId="0" borderId="0" xfId="0" applyAlignment="1">
      <alignment horizontal="left" wrapText="1"/>
    </xf>
    <xf numFmtId="0" fontId="5" fillId="0" borderId="0" xfId="0" applyFont="1"/>
    <xf numFmtId="0" fontId="7" fillId="0" borderId="0" xfId="0" applyFont="1"/>
    <xf numFmtId="44" fontId="0" fillId="0" borderId="2" xfId="1" applyFont="1" applyBorder="1"/>
    <xf numFmtId="0" fontId="8" fillId="0" borderId="0" xfId="0" applyFont="1"/>
    <xf numFmtId="44" fontId="0" fillId="0" borderId="0" xfId="1" applyFont="1" applyBorder="1"/>
    <xf numFmtId="0" fontId="0" fillId="0" borderId="0" xfId="0" applyAlignment="1">
      <alignment wrapText="1"/>
    </xf>
    <xf numFmtId="0" fontId="6" fillId="0" borderId="0" xfId="0" applyFont="1"/>
    <xf numFmtId="44" fontId="5" fillId="0" borderId="0" xfId="1" applyFont="1" applyBorder="1"/>
    <xf numFmtId="44" fontId="0" fillId="0" borderId="0" xfId="0" applyNumberFormat="1" applyAlignment="1">
      <alignment horizontal="left" wrapText="1"/>
    </xf>
    <xf numFmtId="0" fontId="3" fillId="3" borderId="1" xfId="2" applyFont="1"/>
    <xf numFmtId="0" fontId="11" fillId="5" borderId="1" xfId="4" applyBorder="1"/>
    <xf numFmtId="0" fontId="11" fillId="5" borderId="0" xfId="4"/>
    <xf numFmtId="44" fontId="11" fillId="5" borderId="0" xfId="4" applyNumberFormat="1"/>
    <xf numFmtId="0" fontId="10" fillId="4" borderId="3" xfId="3" applyBorder="1"/>
    <xf numFmtId="0" fontId="0" fillId="3" borderId="1" xfId="2" applyFont="1"/>
    <xf numFmtId="0" fontId="10" fillId="4" borderId="0" xfId="3" applyBorder="1"/>
    <xf numFmtId="164" fontId="0" fillId="0" borderId="0" xfId="1" applyNumberFormat="1" applyFont="1" applyBorder="1"/>
    <xf numFmtId="164" fontId="0" fillId="0" borderId="0" xfId="1" applyNumberFormat="1" applyFont="1" applyBorder="1" applyAlignment="1">
      <alignment horizontal="left" wrapText="1"/>
    </xf>
    <xf numFmtId="164" fontId="2" fillId="2" borderId="0" xfId="1" applyNumberFormat="1" applyFont="1" applyFill="1" applyBorder="1"/>
    <xf numFmtId="164" fontId="0" fillId="0" borderId="0" xfId="0" applyNumberFormat="1"/>
    <xf numFmtId="164" fontId="0" fillId="0" borderId="0" xfId="0" applyNumberFormat="1" applyAlignment="1">
      <alignment horizontal="left" wrapText="1"/>
    </xf>
    <xf numFmtId="164" fontId="0" fillId="0" borderId="0" xfId="1" applyNumberFormat="1" applyFont="1"/>
    <xf numFmtId="164" fontId="10" fillId="4" borderId="3" xfId="1" applyNumberFormat="1" applyFont="1" applyFill="1" applyBorder="1"/>
    <xf numFmtId="164" fontId="10" fillId="4" borderId="0" xfId="1" applyNumberFormat="1" applyFont="1" applyFill="1" applyBorder="1"/>
    <xf numFmtId="164" fontId="3" fillId="3" borderId="1" xfId="1" applyNumberFormat="1" applyFont="1" applyFill="1" applyBorder="1"/>
    <xf numFmtId="164" fontId="7" fillId="0" borderId="0" xfId="1" applyNumberFormat="1" applyFont="1"/>
    <xf numFmtId="164" fontId="7" fillId="0" borderId="0" xfId="1" applyNumberFormat="1" applyFont="1" applyBorder="1"/>
    <xf numFmtId="164" fontId="7" fillId="0" borderId="0" xfId="1" applyNumberFormat="1" applyFont="1" applyBorder="1" applyAlignment="1">
      <alignment horizontal="left" wrapText="1"/>
    </xf>
    <xf numFmtId="164" fontId="6" fillId="2" borderId="0" xfId="1" applyNumberFormat="1" applyFont="1" applyFill="1" applyBorder="1"/>
    <xf numFmtId="164" fontId="0" fillId="3" borderId="0" xfId="1" applyNumberFormat="1" applyFont="1" applyFill="1" applyBorder="1"/>
    <xf numFmtId="164" fontId="0" fillId="3" borderId="0" xfId="2" applyNumberFormat="1" applyFont="1" applyBorder="1"/>
    <xf numFmtId="164" fontId="5" fillId="0" borderId="0" xfId="0" applyNumberFormat="1" applyFont="1"/>
    <xf numFmtId="164" fontId="7" fillId="0" borderId="0" xfId="0" applyNumberFormat="1" applyFont="1"/>
    <xf numFmtId="164" fontId="7" fillId="0" borderId="0" xfId="0" applyNumberFormat="1" applyFont="1" applyAlignment="1">
      <alignment horizontal="left" wrapText="1"/>
    </xf>
    <xf numFmtId="164" fontId="7" fillId="0" borderId="0" xfId="0" applyNumberFormat="1" applyFont="1" applyAlignment="1">
      <alignment wrapText="1"/>
    </xf>
    <xf numFmtId="164" fontId="6" fillId="0" borderId="0" xfId="0" applyNumberFormat="1" applyFont="1"/>
    <xf numFmtId="164" fontId="7" fillId="3" borderId="0" xfId="2" applyNumberFormat="1" applyFont="1" applyBorder="1"/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164" fontId="6" fillId="0" borderId="0" xfId="0" applyNumberFormat="1" applyFont="1" applyAlignment="1">
      <alignment wrapText="1"/>
    </xf>
    <xf numFmtId="164" fontId="6" fillId="0" borderId="4" xfId="0" applyNumberFormat="1" applyFont="1" applyBorder="1" applyAlignment="1">
      <alignment wrapText="1"/>
    </xf>
    <xf numFmtId="164" fontId="0" fillId="0" borderId="0" xfId="0" applyNumberFormat="1" applyAlignment="1">
      <alignment horizontal="center" wrapText="1"/>
    </xf>
  </cellXfs>
  <cellStyles count="7">
    <cellStyle name="Bilješka" xfId="2" builtinId="10"/>
    <cellStyle name="Dobro" xfId="3" builtinId="26"/>
    <cellStyle name="Loše" xfId="4" builtinId="27"/>
    <cellStyle name="Normalno" xfId="0" builtinId="0"/>
    <cellStyle name="Valuta" xfId="1" builtinId="4"/>
    <cellStyle name="Valuta 2" xfId="5" xr:uid="{E430F059-234D-4071-8ECF-EC023005839C}"/>
    <cellStyle name="Valuta 3" xfId="6" xr:uid="{5E96943D-4D9B-4EC4-B0F8-AD2E44FA57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zoomScaleNormal="100" workbookViewId="0">
      <selection activeCell="A2" sqref="A2:E2"/>
    </sheetView>
  </sheetViews>
  <sheetFormatPr defaultRowHeight="15" x14ac:dyDescent="0.25"/>
  <cols>
    <col min="1" max="1" width="24.5703125" customWidth="1"/>
    <col min="2" max="2" width="16.42578125" customWidth="1"/>
    <col min="3" max="3" width="16.42578125" style="1" customWidth="1"/>
    <col min="4" max="4" width="24.85546875" style="3" customWidth="1"/>
    <col min="5" max="5" width="15.85546875" style="1" customWidth="1"/>
    <col min="6" max="6" width="16.5703125" customWidth="1"/>
    <col min="7" max="7" width="15.85546875" bestFit="1" customWidth="1"/>
    <col min="8" max="8" width="21.42578125" customWidth="1"/>
    <col min="9" max="9" width="16.85546875" bestFit="1" customWidth="1"/>
    <col min="11" max="11" width="16.85546875" style="25" bestFit="1" customWidth="1"/>
  </cols>
  <sheetData>
    <row r="1" spans="1:11" ht="28.5" x14ac:dyDescent="0.45">
      <c r="A1" s="44" t="s">
        <v>34</v>
      </c>
      <c r="B1" s="44"/>
      <c r="C1" s="44"/>
      <c r="D1" s="44"/>
      <c r="E1" s="44"/>
      <c r="F1" s="42" t="s">
        <v>6</v>
      </c>
      <c r="G1" s="42"/>
      <c r="H1" s="42"/>
      <c r="I1" s="42"/>
    </row>
    <row r="2" spans="1:11" x14ac:dyDescent="0.25">
      <c r="A2" s="43" t="s">
        <v>7</v>
      </c>
      <c r="B2" s="43"/>
      <c r="C2" s="43"/>
      <c r="D2" s="43"/>
      <c r="E2" s="43"/>
      <c r="G2" s="2"/>
    </row>
    <row r="3" spans="1:11" x14ac:dyDescent="0.25">
      <c r="C3" s="8"/>
      <c r="E3" s="8"/>
      <c r="F3" s="14" t="s">
        <v>10</v>
      </c>
      <c r="G3" s="15"/>
      <c r="H3" s="16"/>
    </row>
    <row r="4" spans="1:11" ht="31.5" customHeight="1" x14ac:dyDescent="0.25">
      <c r="A4" s="41" t="s">
        <v>26</v>
      </c>
      <c r="B4" s="41"/>
      <c r="C4" s="41"/>
      <c r="D4" s="41"/>
      <c r="E4" s="41"/>
      <c r="F4" s="23" t="str">
        <f>A14</f>
        <v xml:space="preserve"> Izgradnja prometnica  zoni Križopotje  -UK2</v>
      </c>
      <c r="K4" s="25">
        <v>50000</v>
      </c>
    </row>
    <row r="5" spans="1:11" ht="21.75" customHeight="1" x14ac:dyDescent="0.25">
      <c r="C5" s="8"/>
      <c r="E5" s="8"/>
      <c r="F5" s="45" t="str">
        <f>A22</f>
        <v>Prilazna cesta kraj UNICEF Objekta u Orehovici</v>
      </c>
      <c r="G5" s="46"/>
      <c r="H5" s="46"/>
      <c r="I5" s="46"/>
      <c r="J5" s="46"/>
      <c r="K5" s="25">
        <v>50000</v>
      </c>
    </row>
    <row r="6" spans="1:11" ht="22.5" customHeight="1" thickBot="1" x14ac:dyDescent="0.3">
      <c r="A6" s="3" t="s">
        <v>21</v>
      </c>
      <c r="B6" s="20"/>
      <c r="C6" s="20"/>
      <c r="D6" s="21">
        <v>400000</v>
      </c>
      <c r="E6" s="8"/>
      <c r="J6" s="17" t="s">
        <v>1</v>
      </c>
      <c r="K6" s="26">
        <f>SUM(K4:K5)</f>
        <v>100000</v>
      </c>
    </row>
    <row r="7" spans="1:11" ht="22.5" customHeight="1" x14ac:dyDescent="0.25">
      <c r="A7" s="3" t="s">
        <v>17</v>
      </c>
      <c r="B7" s="20"/>
      <c r="C7" s="20"/>
      <c r="D7" s="21">
        <v>60000</v>
      </c>
      <c r="E7" s="8"/>
      <c r="J7" s="19"/>
      <c r="K7" s="27"/>
    </row>
    <row r="8" spans="1:11" ht="22.5" customHeight="1" x14ac:dyDescent="0.25">
      <c r="A8" s="2" t="s">
        <v>1</v>
      </c>
      <c r="B8" s="22"/>
      <c r="C8" s="22"/>
      <c r="D8" s="22">
        <f>SUM(D6:D7)</f>
        <v>460000</v>
      </c>
      <c r="E8" s="8"/>
      <c r="J8" s="19"/>
      <c r="K8" s="27"/>
    </row>
    <row r="9" spans="1:11" x14ac:dyDescent="0.25">
      <c r="A9" s="2"/>
      <c r="B9" s="23"/>
      <c r="C9" s="20"/>
      <c r="D9" s="24"/>
      <c r="E9" s="8"/>
      <c r="F9" s="14" t="s">
        <v>14</v>
      </c>
      <c r="G9" s="15"/>
      <c r="H9" s="16"/>
    </row>
    <row r="10" spans="1:11" ht="23.25" customHeight="1" x14ac:dyDescent="0.25">
      <c r="A10" s="35"/>
      <c r="B10" s="23"/>
      <c r="C10" s="20"/>
      <c r="D10" s="24" t="s">
        <v>18</v>
      </c>
      <c r="E10" s="34">
        <v>1184484</v>
      </c>
      <c r="F10" t="str">
        <f>A4</f>
        <v>Izgradnja Dječjeg vrtića u Orehovici - završni radovi</v>
      </c>
      <c r="K10" s="25">
        <f>E10</f>
        <v>1184484</v>
      </c>
    </row>
    <row r="11" spans="1:11" ht="28.5" customHeight="1" x14ac:dyDescent="0.25">
      <c r="A11" s="35"/>
      <c r="B11" s="23"/>
      <c r="C11" s="49" t="s">
        <v>25</v>
      </c>
      <c r="D11" s="49"/>
      <c r="E11" s="34">
        <v>130000</v>
      </c>
      <c r="F11" s="46" t="s">
        <v>27</v>
      </c>
      <c r="G11" s="46"/>
      <c r="H11" s="46"/>
      <c r="I11" s="46"/>
      <c r="J11" s="46"/>
    </row>
    <row r="12" spans="1:11" ht="17.25" customHeight="1" thickBot="1" x14ac:dyDescent="0.3">
      <c r="A12" s="23"/>
      <c r="B12" s="23"/>
      <c r="C12" s="20"/>
      <c r="D12" s="24"/>
      <c r="E12" s="23"/>
      <c r="J12" s="17" t="s">
        <v>1</v>
      </c>
      <c r="K12" s="26">
        <f>SUM(K10:K11)</f>
        <v>1184484</v>
      </c>
    </row>
    <row r="13" spans="1:11" ht="15" customHeight="1" x14ac:dyDescent="0.25">
      <c r="A13" s="23"/>
      <c r="B13" s="23"/>
      <c r="C13" s="20"/>
      <c r="D13" s="24"/>
      <c r="E13" s="23"/>
      <c r="J13" s="19"/>
      <c r="K13" s="27"/>
    </row>
    <row r="14" spans="1:11" ht="35.25" customHeight="1" x14ac:dyDescent="0.25">
      <c r="A14" s="47" t="s">
        <v>28</v>
      </c>
      <c r="B14" s="47"/>
      <c r="C14" s="47"/>
      <c r="D14" s="47"/>
      <c r="E14" s="48"/>
      <c r="G14" s="13" t="s">
        <v>5</v>
      </c>
      <c r="H14" s="13"/>
      <c r="I14" s="18"/>
      <c r="J14" s="18"/>
      <c r="K14" s="28">
        <f>SUM(K12+K6)</f>
        <v>1284484</v>
      </c>
    </row>
    <row r="15" spans="1:11" ht="13.5" customHeight="1" x14ac:dyDescent="0.25">
      <c r="A15" s="36"/>
      <c r="B15" s="36" t="s">
        <v>3</v>
      </c>
      <c r="C15" s="30" t="s">
        <v>2</v>
      </c>
      <c r="D15" s="37" t="s">
        <v>1</v>
      </c>
      <c r="E15" s="30"/>
      <c r="K15" s="25" t="s">
        <v>22</v>
      </c>
    </row>
    <row r="16" spans="1:11" ht="18.75" customHeight="1" x14ac:dyDescent="0.25">
      <c r="A16" s="38"/>
      <c r="B16" s="30"/>
      <c r="C16" s="30"/>
      <c r="D16" s="31"/>
      <c r="E16" s="30"/>
    </row>
    <row r="17" spans="1:11" ht="26.25" customHeight="1" x14ac:dyDescent="0.25">
      <c r="A17" s="38" t="s">
        <v>20</v>
      </c>
      <c r="B17" s="30">
        <v>230000</v>
      </c>
      <c r="C17" s="30">
        <f t="shared" ref="C17" si="0">B17*0.25</f>
        <v>57500</v>
      </c>
      <c r="D17" s="31">
        <f t="shared" ref="D17" si="1">B17+C17</f>
        <v>287500</v>
      </c>
      <c r="E17" s="30"/>
      <c r="F17" s="14" t="s">
        <v>23</v>
      </c>
      <c r="G17" s="15"/>
      <c r="H17" s="16"/>
    </row>
    <row r="18" spans="1:11" x14ac:dyDescent="0.25">
      <c r="A18" s="39" t="s">
        <v>1</v>
      </c>
      <c r="B18" s="32">
        <f>SUM(B16:B17)</f>
        <v>230000</v>
      </c>
      <c r="C18" s="32">
        <f>SUM(C16:C17)</f>
        <v>57500</v>
      </c>
      <c r="D18" s="32">
        <f>ROUND((B18+C18),0)</f>
        <v>287500</v>
      </c>
      <c r="E18" s="30"/>
      <c r="F18" t="s">
        <v>24</v>
      </c>
      <c r="K18" s="25">
        <v>130000</v>
      </c>
    </row>
    <row r="19" spans="1:11" x14ac:dyDescent="0.25">
      <c r="A19" s="36"/>
      <c r="B19" s="36"/>
      <c r="C19" s="30"/>
      <c r="D19" s="37" t="s">
        <v>29</v>
      </c>
      <c r="E19" s="30">
        <v>50000</v>
      </c>
      <c r="F19" s="45"/>
      <c r="G19" s="46"/>
      <c r="H19" s="46"/>
      <c r="I19" s="46"/>
      <c r="J19" s="46"/>
    </row>
    <row r="20" spans="1:11" ht="30.75" thickBot="1" x14ac:dyDescent="0.3">
      <c r="A20" s="36"/>
      <c r="B20" s="36"/>
      <c r="C20" s="30"/>
      <c r="D20" s="37" t="s">
        <v>9</v>
      </c>
      <c r="E20" s="40">
        <f>D18-E19</f>
        <v>237500</v>
      </c>
      <c r="J20" s="17" t="s">
        <v>1</v>
      </c>
      <c r="K20" s="26">
        <f>SUM(K18:K19)</f>
        <v>130000</v>
      </c>
    </row>
    <row r="21" spans="1:11" ht="15.75" customHeight="1" x14ac:dyDescent="0.25">
      <c r="C21" s="8"/>
      <c r="E21"/>
    </row>
    <row r="22" spans="1:11" ht="15" customHeight="1" x14ac:dyDescent="0.25">
      <c r="A22" s="47" t="s">
        <v>30</v>
      </c>
      <c r="B22" s="47"/>
      <c r="C22" s="47"/>
      <c r="D22" s="47"/>
      <c r="E22" s="47"/>
    </row>
    <row r="23" spans="1:11" x14ac:dyDescent="0.25">
      <c r="A23" s="36"/>
      <c r="B23" s="36" t="s">
        <v>3</v>
      </c>
      <c r="C23" s="30" t="s">
        <v>2</v>
      </c>
      <c r="D23" s="37" t="s">
        <v>1</v>
      </c>
      <c r="E23" s="30"/>
      <c r="I23" s="7"/>
    </row>
    <row r="24" spans="1:11" ht="23.25" customHeight="1" x14ac:dyDescent="0.25">
      <c r="A24" s="38"/>
      <c r="B24" s="30"/>
      <c r="C24" s="30"/>
      <c r="D24" s="31"/>
      <c r="E24" s="30"/>
    </row>
    <row r="25" spans="1:11" ht="18.75" customHeight="1" x14ac:dyDescent="0.25">
      <c r="A25" s="38" t="s">
        <v>11</v>
      </c>
      <c r="B25" s="30">
        <v>230000</v>
      </c>
      <c r="C25" s="30">
        <f t="shared" ref="C25" si="2">B25*0.25</f>
        <v>57500</v>
      </c>
      <c r="D25" s="31">
        <f t="shared" ref="D25" si="3">B25+C25</f>
        <v>287500</v>
      </c>
      <c r="E25" s="30"/>
    </row>
    <row r="26" spans="1:11" x14ac:dyDescent="0.25">
      <c r="A26" s="39" t="s">
        <v>1</v>
      </c>
      <c r="B26" s="32">
        <f>SUM(B24:B25)</f>
        <v>230000</v>
      </c>
      <c r="C26" s="32">
        <f>SUM(C24:C25)</f>
        <v>57500</v>
      </c>
      <c r="D26" s="32">
        <f>ROUND((B26+C26),0)</f>
        <v>287500</v>
      </c>
      <c r="E26" s="30"/>
    </row>
    <row r="27" spans="1:11" ht="30" x14ac:dyDescent="0.25">
      <c r="A27" s="36"/>
      <c r="B27" s="36"/>
      <c r="C27" s="30"/>
      <c r="D27" s="37" t="s">
        <v>19</v>
      </c>
      <c r="E27" s="30">
        <v>50000</v>
      </c>
    </row>
    <row r="28" spans="1:11" x14ac:dyDescent="0.25">
      <c r="A28" s="36"/>
      <c r="B28" s="36"/>
      <c r="C28" s="30"/>
      <c r="D28" s="37"/>
      <c r="E28" s="30"/>
    </row>
    <row r="29" spans="1:11" ht="33" customHeight="1" x14ac:dyDescent="0.25">
      <c r="A29" s="36"/>
      <c r="B29" s="36"/>
      <c r="C29" s="30"/>
      <c r="D29" s="37" t="s">
        <v>9</v>
      </c>
      <c r="E29" s="40">
        <f>D26-E27-E28</f>
        <v>237500</v>
      </c>
    </row>
    <row r="30" spans="1:11" ht="23.25" customHeight="1" x14ac:dyDescent="0.25">
      <c r="A30" s="41" t="s">
        <v>33</v>
      </c>
      <c r="B30" s="41"/>
      <c r="C30" s="41"/>
      <c r="D30" s="41"/>
      <c r="E30" s="41"/>
    </row>
    <row r="31" spans="1:11" x14ac:dyDescent="0.25">
      <c r="B31" t="s">
        <v>3</v>
      </c>
      <c r="C31" s="8" t="s">
        <v>2</v>
      </c>
      <c r="D31" s="3" t="s">
        <v>1</v>
      </c>
      <c r="E31" s="8"/>
    </row>
    <row r="32" spans="1:11" x14ac:dyDescent="0.25">
      <c r="A32" s="3" t="s">
        <v>4</v>
      </c>
      <c r="B32" s="20">
        <v>80000</v>
      </c>
      <c r="C32" s="20">
        <f>B32*0.25</f>
        <v>20000</v>
      </c>
      <c r="D32" s="21">
        <f>B32+C32</f>
        <v>100000</v>
      </c>
      <c r="E32" s="20"/>
    </row>
    <row r="33" spans="1:5" x14ac:dyDescent="0.25">
      <c r="A33" s="2" t="s">
        <v>1</v>
      </c>
      <c r="B33" s="22">
        <f>SUM(B32:B32)</f>
        <v>80000</v>
      </c>
      <c r="C33" s="22">
        <f>SUM(C32:C32)</f>
        <v>20000</v>
      </c>
      <c r="D33" s="22">
        <f>ROUND((B33+C33),0)</f>
        <v>100000</v>
      </c>
      <c r="E33" s="20"/>
    </row>
    <row r="34" spans="1:5" ht="18.75" customHeight="1" x14ac:dyDescent="0.25">
      <c r="B34" s="23"/>
      <c r="C34" s="20"/>
      <c r="D34" s="24"/>
      <c r="E34" s="20"/>
    </row>
    <row r="35" spans="1:5" x14ac:dyDescent="0.25">
      <c r="B35" s="23"/>
      <c r="C35" s="20"/>
      <c r="D35" s="24" t="s">
        <v>0</v>
      </c>
      <c r="E35" s="20">
        <f>D33-E34</f>
        <v>100000</v>
      </c>
    </row>
    <row r="36" spans="1:5" x14ac:dyDescent="0.25">
      <c r="B36" s="23"/>
      <c r="C36" s="20"/>
      <c r="D36" s="24"/>
      <c r="E36" s="34"/>
    </row>
    <row r="37" spans="1:5" ht="28.5" customHeight="1" x14ac:dyDescent="0.25">
      <c r="A37" s="10" t="s">
        <v>31</v>
      </c>
      <c r="C37" s="8"/>
      <c r="E37"/>
    </row>
    <row r="38" spans="1:5" x14ac:dyDescent="0.25">
      <c r="A38" s="2" t="s">
        <v>12</v>
      </c>
      <c r="C38" s="8"/>
      <c r="E38"/>
    </row>
    <row r="39" spans="1:5" x14ac:dyDescent="0.25">
      <c r="B39" t="s">
        <v>3</v>
      </c>
      <c r="C39" s="8" t="s">
        <v>2</v>
      </c>
      <c r="D39" s="3" t="s">
        <v>1</v>
      </c>
      <c r="E39" s="8"/>
    </row>
    <row r="40" spans="1:5" x14ac:dyDescent="0.25">
      <c r="A40" s="9" t="s">
        <v>11</v>
      </c>
      <c r="B40" s="20">
        <v>32000</v>
      </c>
      <c r="C40" s="20">
        <f>B40*0.25</f>
        <v>8000</v>
      </c>
      <c r="D40" s="21">
        <f>ROUND(B40+C40,0)</f>
        <v>40000</v>
      </c>
      <c r="E40" s="20"/>
    </row>
    <row r="41" spans="1:5" x14ac:dyDescent="0.25">
      <c r="A41" s="2" t="s">
        <v>1</v>
      </c>
      <c r="B41" s="22">
        <f>SUM(B40:B40)</f>
        <v>32000</v>
      </c>
      <c r="C41" s="22">
        <f>SUM(C40:C40)</f>
        <v>8000</v>
      </c>
      <c r="D41" s="22">
        <f>SUM(D40:D40)</f>
        <v>40000</v>
      </c>
      <c r="E41" s="20"/>
    </row>
    <row r="42" spans="1:5" ht="15" customHeight="1" x14ac:dyDescent="0.25">
      <c r="B42" s="20"/>
      <c r="C42" s="20"/>
      <c r="D42" s="21" t="s">
        <v>0</v>
      </c>
      <c r="E42" s="20">
        <f>D41</f>
        <v>40000</v>
      </c>
    </row>
    <row r="43" spans="1:5" x14ac:dyDescent="0.25">
      <c r="B43" s="20"/>
      <c r="C43" s="20"/>
      <c r="D43" s="21"/>
      <c r="E43" s="33">
        <f>SUM(E42:E42)</f>
        <v>40000</v>
      </c>
    </row>
    <row r="44" spans="1:5" x14ac:dyDescent="0.25">
      <c r="A44" s="2" t="s">
        <v>16</v>
      </c>
      <c r="B44" s="23"/>
      <c r="C44" s="20"/>
      <c r="D44" s="24"/>
      <c r="E44" s="23"/>
    </row>
    <row r="45" spans="1:5" x14ac:dyDescent="0.25">
      <c r="B45" t="s">
        <v>3</v>
      </c>
      <c r="C45" s="8" t="s">
        <v>2</v>
      </c>
      <c r="D45" s="3" t="s">
        <v>1</v>
      </c>
      <c r="E45" s="8"/>
    </row>
    <row r="46" spans="1:5" ht="30" x14ac:dyDescent="0.25">
      <c r="A46" s="9" t="s">
        <v>15</v>
      </c>
      <c r="B46" s="20">
        <v>5840</v>
      </c>
      <c r="C46" s="20">
        <f>B46*0.25</f>
        <v>1460</v>
      </c>
      <c r="D46" s="21">
        <f>ROUND(B46+C46,0)</f>
        <v>7300</v>
      </c>
      <c r="E46" s="20"/>
    </row>
    <row r="47" spans="1:5" ht="15" customHeight="1" x14ac:dyDescent="0.25">
      <c r="A47" s="9" t="s">
        <v>4</v>
      </c>
      <c r="B47" s="20">
        <v>0</v>
      </c>
      <c r="C47" s="20">
        <f>B47*0.25</f>
        <v>0</v>
      </c>
      <c r="D47" s="21">
        <f>ROUND(B47+C47,0)</f>
        <v>0</v>
      </c>
      <c r="E47" s="20"/>
    </row>
    <row r="48" spans="1:5" x14ac:dyDescent="0.25">
      <c r="A48" s="9" t="s">
        <v>8</v>
      </c>
      <c r="B48" s="20">
        <v>0</v>
      </c>
      <c r="C48" s="20">
        <f>B48*0.25</f>
        <v>0</v>
      </c>
      <c r="D48" s="21">
        <f>B48+C48</f>
        <v>0</v>
      </c>
      <c r="E48" s="20"/>
    </row>
    <row r="49" spans="1:11" x14ac:dyDescent="0.25">
      <c r="A49" s="2" t="s">
        <v>1</v>
      </c>
      <c r="B49" s="22">
        <f>SUM(B46:B48)</f>
        <v>5840</v>
      </c>
      <c r="C49" s="22">
        <f>SUM(C46:C48)</f>
        <v>1460</v>
      </c>
      <c r="D49" s="22">
        <f>ROUND(SUM(D46:D48),0)</f>
        <v>7300</v>
      </c>
      <c r="E49" s="20"/>
    </row>
    <row r="50" spans="1:11" x14ac:dyDescent="0.25">
      <c r="B50" s="23"/>
      <c r="C50" s="20"/>
      <c r="D50" s="24" t="s">
        <v>0</v>
      </c>
      <c r="E50" s="20">
        <f>D49</f>
        <v>7300</v>
      </c>
      <c r="G50" s="4"/>
      <c r="H50" s="4"/>
      <c r="I50" s="4"/>
      <c r="J50" s="4"/>
      <c r="K50" s="29"/>
    </row>
    <row r="51" spans="1:11" ht="11.25" customHeight="1" x14ac:dyDescent="0.25">
      <c r="B51" s="23"/>
      <c r="C51" s="20"/>
      <c r="D51" s="24"/>
      <c r="E51" s="34"/>
      <c r="G51" s="5"/>
      <c r="H51" s="5"/>
      <c r="I51" s="5"/>
      <c r="J51" s="5"/>
      <c r="K51" s="29"/>
    </row>
    <row r="52" spans="1:11" x14ac:dyDescent="0.25">
      <c r="A52" s="2" t="s">
        <v>32</v>
      </c>
      <c r="B52" s="23"/>
      <c r="C52" s="20"/>
      <c r="D52" s="24"/>
      <c r="E52" s="23"/>
    </row>
    <row r="53" spans="1:11" x14ac:dyDescent="0.25">
      <c r="B53" t="s">
        <v>3</v>
      </c>
      <c r="C53" s="8" t="s">
        <v>2</v>
      </c>
      <c r="D53" s="3" t="s">
        <v>1</v>
      </c>
      <c r="E53" s="8"/>
    </row>
    <row r="54" spans="1:11" ht="15" customHeight="1" x14ac:dyDescent="0.25">
      <c r="A54" s="9" t="s">
        <v>20</v>
      </c>
      <c r="B54" s="20">
        <v>69600</v>
      </c>
      <c r="C54" s="20">
        <f>B54*0.25</f>
        <v>17400</v>
      </c>
      <c r="D54" s="21">
        <f>ROUND(B54+C54,0)</f>
        <v>87000</v>
      </c>
      <c r="E54" s="20"/>
    </row>
    <row r="55" spans="1:11" x14ac:dyDescent="0.25">
      <c r="A55" s="2" t="s">
        <v>1</v>
      </c>
      <c r="B55" s="22">
        <f>SUM(B54:B54)</f>
        <v>69600</v>
      </c>
      <c r="C55" s="22">
        <f>SUM(C54:C54)</f>
        <v>17400</v>
      </c>
      <c r="D55" s="22">
        <f>ROUND(SUM(D54:D54),0)</f>
        <v>87000</v>
      </c>
      <c r="E55" s="20"/>
    </row>
    <row r="56" spans="1:11" x14ac:dyDescent="0.25">
      <c r="B56" s="23"/>
      <c r="C56" s="20"/>
      <c r="D56" s="24" t="s">
        <v>0</v>
      </c>
      <c r="E56" s="20">
        <f>D55</f>
        <v>87000</v>
      </c>
      <c r="G56" s="4"/>
      <c r="H56" s="4"/>
      <c r="I56" s="4"/>
      <c r="J56" s="4"/>
      <c r="K56" s="29"/>
    </row>
    <row r="57" spans="1:11" ht="11.25" customHeight="1" x14ac:dyDescent="0.25">
      <c r="B57" s="23"/>
      <c r="C57" s="20"/>
      <c r="D57" s="24"/>
      <c r="E57" s="34"/>
      <c r="G57" s="5"/>
      <c r="H57" s="5"/>
      <c r="I57" s="5"/>
      <c r="J57" s="5"/>
      <c r="K57" s="29"/>
    </row>
    <row r="58" spans="1:11" x14ac:dyDescent="0.25">
      <c r="A58" s="2" t="s">
        <v>13</v>
      </c>
      <c r="B58" s="2"/>
      <c r="C58" s="11"/>
      <c r="E58" s="8"/>
      <c r="G58" s="5"/>
      <c r="H58" s="5"/>
      <c r="I58" s="5"/>
      <c r="J58" s="5"/>
      <c r="K58" s="29"/>
    </row>
    <row r="59" spans="1:11" ht="17.25" customHeight="1" x14ac:dyDescent="0.25">
      <c r="C59" s="8"/>
      <c r="E59" s="8"/>
    </row>
    <row r="60" spans="1:11" ht="14.25" customHeight="1" x14ac:dyDescent="0.25">
      <c r="B60" t="s">
        <v>3</v>
      </c>
      <c r="C60" s="8" t="s">
        <v>2</v>
      </c>
      <c r="D60" s="3" t="s">
        <v>1</v>
      </c>
      <c r="E60" s="8"/>
    </row>
    <row r="61" spans="1:11" ht="22.5" customHeight="1" x14ac:dyDescent="0.25">
      <c r="A61" s="9" t="s">
        <v>4</v>
      </c>
      <c r="B61" s="20">
        <v>17600</v>
      </c>
      <c r="C61" s="20">
        <f>B61*0.25</f>
        <v>4400</v>
      </c>
      <c r="D61" s="21">
        <f>ROUND(B61+C61,0)</f>
        <v>22000</v>
      </c>
      <c r="E61" s="20"/>
    </row>
    <row r="62" spans="1:11" x14ac:dyDescent="0.25">
      <c r="A62" s="2" t="s">
        <v>1</v>
      </c>
      <c r="B62" s="22">
        <f>SUM(B61:B61)</f>
        <v>17600</v>
      </c>
      <c r="C62" s="22">
        <f>SUM(C61:C61)</f>
        <v>4400</v>
      </c>
      <c r="D62" s="22">
        <f>ROUND(SUM(D61:D61),0)</f>
        <v>22000</v>
      </c>
      <c r="E62" s="20"/>
    </row>
    <row r="63" spans="1:11" s="5" customFormat="1" x14ac:dyDescent="0.25">
      <c r="A63"/>
      <c r="B63" s="20"/>
      <c r="C63" s="20"/>
      <c r="D63" s="21" t="s">
        <v>0</v>
      </c>
      <c r="E63" s="33">
        <f>D62</f>
        <v>22000</v>
      </c>
      <c r="F63"/>
      <c r="G63"/>
      <c r="H63"/>
      <c r="I63"/>
      <c r="J63"/>
      <c r="K63" s="25"/>
    </row>
    <row r="64" spans="1:11" s="5" customFormat="1" x14ac:dyDescent="0.25">
      <c r="A64"/>
      <c r="B64"/>
      <c r="C64" s="8"/>
      <c r="D64" s="12"/>
      <c r="E64" s="8"/>
      <c r="F64"/>
      <c r="G64"/>
      <c r="H64"/>
      <c r="I64"/>
      <c r="J64"/>
      <c r="K64" s="25"/>
    </row>
    <row r="65" spans="2:5" x14ac:dyDescent="0.25">
      <c r="C65" s="8"/>
      <c r="E65" s="8"/>
    </row>
    <row r="66" spans="2:5" x14ac:dyDescent="0.25">
      <c r="B66" s="2"/>
      <c r="E66" s="6"/>
    </row>
  </sheetData>
  <mergeCells count="11">
    <mergeCell ref="A22:E22"/>
    <mergeCell ref="A14:E14"/>
    <mergeCell ref="A30:E30"/>
    <mergeCell ref="F19:J19"/>
    <mergeCell ref="C11:D11"/>
    <mergeCell ref="F11:J11"/>
    <mergeCell ref="A4:E4"/>
    <mergeCell ref="F1:I1"/>
    <mergeCell ref="A2:E2"/>
    <mergeCell ref="A1:E1"/>
    <mergeCell ref="F5:J5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Opcina orehovica</cp:lastModifiedBy>
  <cp:lastPrinted>2024-11-19T07:45:08Z</cp:lastPrinted>
  <dcterms:created xsi:type="dcterms:W3CDTF">2014-11-17T07:37:29Z</dcterms:created>
  <dcterms:modified xsi:type="dcterms:W3CDTF">2024-11-19T09:44:16Z</dcterms:modified>
</cp:coreProperties>
</file>