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JEĆE\2023. godina\16. sjednica\Rebalans 2023\"/>
    </mc:Choice>
  </mc:AlternateContent>
  <xr:revisionPtr revIDLastSave="0" documentId="13_ncr:1_{DC0CCFAC-A2C4-44F7-B5E0-399F53F97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26" i="1" l="1"/>
  <c r="C24" i="1"/>
  <c r="D24" i="1" s="1"/>
  <c r="F10" i="1"/>
  <c r="J10" i="1"/>
  <c r="I10" i="1"/>
  <c r="H10" i="1"/>
  <c r="G10" i="1"/>
  <c r="C51" i="1"/>
  <c r="D51" i="1" s="1"/>
  <c r="C26" i="1" l="1"/>
  <c r="D26" i="1" s="1"/>
  <c r="E30" i="1" s="1"/>
  <c r="B52" i="1"/>
  <c r="C52" i="1"/>
  <c r="B45" i="1"/>
  <c r="C44" i="1"/>
  <c r="D44" i="1" s="1"/>
  <c r="D52" i="1" l="1"/>
  <c r="E53" i="1" s="1"/>
  <c r="K11" i="1" s="1"/>
  <c r="C45" i="1"/>
  <c r="D45" i="1"/>
  <c r="E46" i="1" s="1"/>
  <c r="E54" i="1" l="1"/>
  <c r="B36" i="1"/>
  <c r="C35" i="1"/>
  <c r="D35" i="1" s="1"/>
  <c r="B8" i="1"/>
  <c r="C36" i="1" l="1"/>
  <c r="D36" i="1" l="1"/>
  <c r="C15" i="1"/>
  <c r="D15" i="1" s="1"/>
  <c r="E38" i="1" l="1"/>
  <c r="E39" i="1" s="1"/>
  <c r="B17" i="1" l="1"/>
  <c r="C6" i="1" l="1"/>
  <c r="C8" i="1" s="1"/>
  <c r="D6" i="1" l="1"/>
  <c r="D8" i="1"/>
  <c r="E11" i="1" l="1"/>
  <c r="C17" i="1"/>
  <c r="D17" i="1" l="1"/>
  <c r="K6" i="1" l="1"/>
  <c r="E19" i="1" l="1"/>
</calcChain>
</file>

<file path=xl/sharedStrings.xml><?xml version="1.0" encoding="utf-8"?>
<sst xmlns="http://schemas.openxmlformats.org/spreadsheetml/2006/main" count="83" uniqueCount="56">
  <si>
    <t>Općina Orehovica</t>
  </si>
  <si>
    <t>Deratizacija</t>
  </si>
  <si>
    <t>Dezinsekcija</t>
  </si>
  <si>
    <t>Stipendije</t>
  </si>
  <si>
    <t xml:space="preserve">Naknade članovima predstavničkih i izvršnih tijela </t>
  </si>
  <si>
    <t>Kontrola plodnosti tla</t>
  </si>
  <si>
    <t>UKUPNO</t>
  </si>
  <si>
    <t>PDV</t>
  </si>
  <si>
    <t>bez PDV-a</t>
  </si>
  <si>
    <t>radovi</t>
  </si>
  <si>
    <t>Financiranje projekata organizacija civilnog društva</t>
  </si>
  <si>
    <t>Bilježnice</t>
  </si>
  <si>
    <t>Program zaštite divljači</t>
  </si>
  <si>
    <t>SPECIFIKACIJA IZVORA SUFIANCIRANJA</t>
  </si>
  <si>
    <t xml:space="preserve">Sanacija sakralnih objekata i poklonaca </t>
  </si>
  <si>
    <t>s izvorima sufinanciranja</t>
  </si>
  <si>
    <t>Nabava računala</t>
  </si>
  <si>
    <t>Proračun Općine Orehovica</t>
  </si>
  <si>
    <t>Redovno financiranje vatrogastva</t>
  </si>
  <si>
    <t xml:space="preserve">Zaprašivanje komaraca + uzorkovanje </t>
  </si>
  <si>
    <t>Sufinanciranje usluge terapeuta</t>
  </si>
  <si>
    <t>Oprema za rad u parku i vrtu</t>
  </si>
  <si>
    <t>Kapitalne donacije iz državnog proračuna</t>
  </si>
  <si>
    <t>Političkim strankama</t>
  </si>
  <si>
    <t>provođenje programa</t>
  </si>
  <si>
    <t>Nabava i postavljanje prometne signalizacije na području općine</t>
  </si>
  <si>
    <t>Geodetsko-katastarske usluge</t>
  </si>
  <si>
    <t>Hortikulturtno uređenje javnih površina</t>
  </si>
  <si>
    <t>Civilna zaštita - nabava  dugotrajne opreme</t>
  </si>
  <si>
    <t xml:space="preserve">radovi </t>
  </si>
  <si>
    <t>Sanacija oštećenih asfaltnih zastora i sustava odvodnje ob.voda na području Općine Orehovica</t>
  </si>
  <si>
    <t>Održavanje građevinskih objekata u vlasništvu Općine Orehovica</t>
  </si>
  <si>
    <t xml:space="preserve"> procjena troškova</t>
  </si>
  <si>
    <t>Održavanje nerazvrstanih cesta, poljski putevi</t>
  </si>
  <si>
    <t>radovi 1. faza</t>
  </si>
  <si>
    <t xml:space="preserve">Hvatanje, cijepljenje i troškovi skloništa za životinje </t>
  </si>
  <si>
    <t>Dodjela poticaja za adaptaciju i izgradnju nekretnina mladim osobama</t>
  </si>
  <si>
    <t>Izgradnja Dječjeg vrtića u Orehovici - I faza</t>
  </si>
  <si>
    <t>Prilazna cesta kod novog vrtića u Orehovici - I faza</t>
  </si>
  <si>
    <t xml:space="preserve">Pomoć sportašima  za iznimne rezultate  </t>
  </si>
  <si>
    <t>radovi - faza I (skidanje nanosa, šljunčanje itd)</t>
  </si>
  <si>
    <t xml:space="preserve"> Izgradnja prometnica  zoni Križopotje - UK 1</t>
  </si>
  <si>
    <t>Održavanje ostalih građevinskih objekata - Ograda kod METSSa Podbrest</t>
  </si>
  <si>
    <t>Sanacija odlagališta otpada</t>
  </si>
  <si>
    <t>radovi s nadzorom</t>
  </si>
  <si>
    <t>Ministarstvo regionalnog razvoja 100%</t>
  </si>
  <si>
    <t>Tekuća donacija - Fond za zaštitu okoliša</t>
  </si>
  <si>
    <t>Izbori za VRNM</t>
  </si>
  <si>
    <t>Uredski namještaj</t>
  </si>
  <si>
    <t>Ostali priihodi Općine Orehovica</t>
  </si>
  <si>
    <t>Proračun Općine Orehovica, fiskalna održivost dječjih vrtića</t>
  </si>
  <si>
    <t xml:space="preserve"> Izgradnja prometnica  zoni Križopotje - faza II</t>
  </si>
  <si>
    <t>Ministarstvo graditeljstva</t>
  </si>
  <si>
    <t>Ministarstvo regionalnog razvoja</t>
  </si>
  <si>
    <t>Izgradnja prometnica II faza</t>
  </si>
  <si>
    <t>1. Izmjene i dopune proračuna 2023 - investicije - smjernice - sažetak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</si>
</sst>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757575"/>
      <name val="Tahoma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i/>
      <u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3" borderId="1" applyNumberFormat="0" applyFont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44" fontId="0" fillId="0" borderId="0" xfId="1" applyFont="1"/>
    <xf numFmtId="0" fontId="3" fillId="0" borderId="0" xfId="0" applyFont="1"/>
    <xf numFmtId="0" fontId="0" fillId="0" borderId="0" xfId="0" applyAlignment="1">
      <alignment horizontal="left" wrapText="1"/>
    </xf>
    <xf numFmtId="0" fontId="4" fillId="0" borderId="0" xfId="0" applyFont="1"/>
    <xf numFmtId="0" fontId="6" fillId="0" borderId="0" xfId="0" applyFont="1"/>
    <xf numFmtId="44" fontId="0" fillId="0" borderId="2" xfId="1" applyFont="1" applyBorder="1"/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left" wrapText="1"/>
    </xf>
    <xf numFmtId="44" fontId="0" fillId="0" borderId="0" xfId="1" applyFont="1" applyBorder="1"/>
    <xf numFmtId="0" fontId="0" fillId="0" borderId="0" xfId="0" applyAlignment="1">
      <alignment wrapText="1"/>
    </xf>
    <xf numFmtId="44" fontId="6" fillId="0" borderId="0" xfId="1" applyFont="1" applyBorder="1"/>
    <xf numFmtId="0" fontId="6" fillId="0" borderId="0" xfId="0" applyFont="1" applyAlignment="1">
      <alignment horizontal="left" wrapText="1"/>
    </xf>
    <xf numFmtId="0" fontId="5" fillId="0" borderId="0" xfId="0" applyFont="1"/>
    <xf numFmtId="44" fontId="4" fillId="0" borderId="0" xfId="1" applyFont="1" applyBorder="1"/>
    <xf numFmtId="44" fontId="0" fillId="0" borderId="0" xfId="0" applyNumberFormat="1" applyAlignment="1">
      <alignment horizontal="left" wrapText="1"/>
    </xf>
    <xf numFmtId="44" fontId="3" fillId="0" borderId="0" xfId="1" applyFont="1" applyBorder="1"/>
    <xf numFmtId="0" fontId="11" fillId="5" borderId="1" xfId="4" applyBorder="1"/>
    <xf numFmtId="0" fontId="11" fillId="5" borderId="0" xfId="4"/>
    <xf numFmtId="44" fontId="11" fillId="5" borderId="0" xfId="4" applyNumberFormat="1"/>
    <xf numFmtId="0" fontId="10" fillId="4" borderId="3" xfId="3" applyBorder="1"/>
    <xf numFmtId="0" fontId="10" fillId="4" borderId="0" xfId="3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left" wrapText="1"/>
    </xf>
    <xf numFmtId="164" fontId="2" fillId="2" borderId="0" xfId="1" applyNumberFormat="1" applyFont="1" applyFill="1" applyBorder="1"/>
    <xf numFmtId="164" fontId="0" fillId="0" borderId="0" xfId="0" applyNumberFormat="1"/>
    <xf numFmtId="164" fontId="0" fillId="0" borderId="0" xfId="0" applyNumberFormat="1" applyAlignment="1">
      <alignment horizontal="left" wrapText="1"/>
    </xf>
    <xf numFmtId="164" fontId="0" fillId="0" borderId="0" xfId="1" applyNumberFormat="1" applyFont="1"/>
    <xf numFmtId="164" fontId="10" fillId="4" borderId="3" xfId="1" applyNumberFormat="1" applyFont="1" applyFill="1" applyBorder="1"/>
    <xf numFmtId="164" fontId="10" fillId="4" borderId="0" xfId="1" applyNumberFormat="1" applyFont="1" applyFill="1" applyBorder="1"/>
    <xf numFmtId="164" fontId="6" fillId="0" borderId="0" xfId="1" applyNumberFormat="1" applyFont="1"/>
    <xf numFmtId="164" fontId="6" fillId="0" borderId="0" xfId="1" applyNumberFormat="1" applyFont="1" applyBorder="1"/>
    <xf numFmtId="164" fontId="6" fillId="0" borderId="0" xfId="1" applyNumberFormat="1" applyFont="1" applyBorder="1" applyAlignment="1">
      <alignment horizontal="left" wrapText="1"/>
    </xf>
    <xf numFmtId="164" fontId="5" fillId="2" borderId="0" xfId="1" applyNumberFormat="1" applyFont="1" applyFill="1" applyBorder="1"/>
    <xf numFmtId="164" fontId="0" fillId="3" borderId="0" xfId="1" applyNumberFormat="1" applyFont="1" applyFill="1" applyBorder="1"/>
    <xf numFmtId="164" fontId="0" fillId="3" borderId="0" xfId="2" applyNumberFormat="1" applyFont="1" applyBorder="1"/>
    <xf numFmtId="164" fontId="4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wrapText="1"/>
    </xf>
    <xf numFmtId="164" fontId="5" fillId="0" borderId="0" xfId="0" applyNumberFormat="1" applyFont="1"/>
    <xf numFmtId="164" fontId="6" fillId="3" borderId="0" xfId="2" applyNumberFormat="1" applyFont="1" applyBorder="1"/>
    <xf numFmtId="164" fontId="6" fillId="3" borderId="0" xfId="1" applyNumberFormat="1" applyFont="1" applyFill="1" applyBorder="1"/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6">
    <cellStyle name="Bilješka" xfId="2" builtinId="10"/>
    <cellStyle name="Dobro" xfId="3" builtinId="26"/>
    <cellStyle name="Loše" xfId="4" builtinId="27"/>
    <cellStyle name="Normalno" xfId="0" builtinId="0"/>
    <cellStyle name="Valuta" xfId="1" builtinId="4"/>
    <cellStyle name="Valuta 2" xfId="5" xr:uid="{E430F059-234D-4071-8ECF-EC02300583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"/>
  <sheetViews>
    <sheetView tabSelected="1" topLeftCell="A37" zoomScaleNormal="100" workbookViewId="0">
      <selection activeCell="B34" sqref="B34"/>
    </sheetView>
  </sheetViews>
  <sheetFormatPr defaultRowHeight="15" x14ac:dyDescent="0.25"/>
  <cols>
    <col min="1" max="1" width="24.5703125" customWidth="1"/>
    <col min="2" max="2" width="16.42578125" customWidth="1"/>
    <col min="3" max="3" width="16.42578125" style="1" customWidth="1"/>
    <col min="4" max="4" width="24.85546875" style="3" customWidth="1"/>
    <col min="5" max="5" width="15.85546875" style="1" customWidth="1"/>
    <col min="6" max="6" width="16.5703125" customWidth="1"/>
    <col min="7" max="7" width="15.85546875" bestFit="1" customWidth="1"/>
    <col min="8" max="8" width="21.42578125" customWidth="1"/>
    <col min="9" max="9" width="16.85546875" bestFit="1" customWidth="1"/>
    <col min="11" max="11" width="16.85546875" style="28" bestFit="1" customWidth="1"/>
  </cols>
  <sheetData>
    <row r="1" spans="1:11" ht="23.25" x14ac:dyDescent="0.35">
      <c r="A1" s="53" t="s">
        <v>55</v>
      </c>
      <c r="B1" s="53"/>
      <c r="C1" s="53"/>
      <c r="D1" s="53"/>
      <c r="E1" s="53"/>
      <c r="F1" s="47" t="s">
        <v>13</v>
      </c>
      <c r="G1" s="47"/>
      <c r="H1" s="47"/>
      <c r="I1" s="47"/>
    </row>
    <row r="2" spans="1:11" x14ac:dyDescent="0.25">
      <c r="A2" s="48" t="s">
        <v>15</v>
      </c>
      <c r="B2" s="48"/>
      <c r="C2" s="48"/>
      <c r="D2" s="48"/>
      <c r="E2" s="48"/>
      <c r="G2" s="2"/>
    </row>
    <row r="3" spans="1:11" x14ac:dyDescent="0.25">
      <c r="C3" s="10"/>
      <c r="E3" s="10"/>
      <c r="F3" s="18" t="s">
        <v>22</v>
      </c>
      <c r="G3" s="19"/>
      <c r="H3" s="20"/>
    </row>
    <row r="4" spans="1:11" ht="31.5" customHeight="1" x14ac:dyDescent="0.25">
      <c r="A4" s="46" t="s">
        <v>37</v>
      </c>
      <c r="B4" s="46"/>
      <c r="C4" s="46"/>
      <c r="D4" s="46"/>
      <c r="E4" s="46"/>
    </row>
    <row r="5" spans="1:11" ht="41.25" customHeight="1" x14ac:dyDescent="0.25">
      <c r="B5" t="s">
        <v>8</v>
      </c>
      <c r="C5" s="10" t="s">
        <v>7</v>
      </c>
      <c r="D5" s="3" t="s">
        <v>6</v>
      </c>
      <c r="E5" s="10"/>
      <c r="F5" s="45" t="s">
        <v>54</v>
      </c>
      <c r="G5" s="45"/>
      <c r="H5" s="45"/>
      <c r="I5" s="45"/>
      <c r="J5" s="45"/>
      <c r="K5" s="28">
        <v>56800</v>
      </c>
    </row>
    <row r="6" spans="1:11" ht="28.5" customHeight="1" thickBot="1" x14ac:dyDescent="0.3">
      <c r="A6" s="3" t="s">
        <v>34</v>
      </c>
      <c r="B6" s="23">
        <v>391080.8</v>
      </c>
      <c r="C6" s="23">
        <f>B6*0.25</f>
        <v>97770.2</v>
      </c>
      <c r="D6" s="24">
        <f>B6+C6</f>
        <v>488851</v>
      </c>
      <c r="E6" s="10"/>
      <c r="J6" s="21" t="s">
        <v>6</v>
      </c>
      <c r="K6" s="29">
        <f>SUM(K4:K5)</f>
        <v>56800</v>
      </c>
    </row>
    <row r="7" spans="1:11" ht="29.25" customHeight="1" x14ac:dyDescent="0.25">
      <c r="A7" s="3"/>
      <c r="B7" s="23"/>
      <c r="C7" s="23"/>
      <c r="D7" s="24"/>
      <c r="E7" s="10"/>
      <c r="J7" s="22"/>
      <c r="K7" s="30"/>
    </row>
    <row r="8" spans="1:11" x14ac:dyDescent="0.25">
      <c r="A8" s="2" t="s">
        <v>6</v>
      </c>
      <c r="B8" s="25">
        <f>SUM(B6:B7)</f>
        <v>391080.8</v>
      </c>
      <c r="C8" s="25">
        <f>SUM(C6)</f>
        <v>97770.2</v>
      </c>
      <c r="D8" s="25">
        <f>ROUND((B8+C8),0)</f>
        <v>488851</v>
      </c>
      <c r="E8" s="10"/>
      <c r="F8" s="18" t="s">
        <v>46</v>
      </c>
    </row>
    <row r="9" spans="1:11" ht="23.25" customHeight="1" x14ac:dyDescent="0.25">
      <c r="A9" s="2"/>
      <c r="B9" s="26"/>
      <c r="C9" s="23"/>
      <c r="D9" s="27"/>
      <c r="E9" s="10"/>
      <c r="F9" s="8"/>
    </row>
    <row r="10" spans="1:11" ht="34.5" customHeight="1" x14ac:dyDescent="0.25">
      <c r="A10" s="37"/>
      <c r="B10" s="26"/>
      <c r="C10" s="51" t="s">
        <v>50</v>
      </c>
      <c r="D10" s="51"/>
      <c r="E10" s="36">
        <v>22314</v>
      </c>
      <c r="F10" s="50" t="str">
        <f>A48</f>
        <v>Sanacija odlagališta otpada</v>
      </c>
      <c r="G10" s="45" t="e">
        <f>#REF!</f>
        <v>#REF!</v>
      </c>
      <c r="H10" s="45" t="e">
        <f>#REF!</f>
        <v>#REF!</v>
      </c>
      <c r="I10" s="45" t="e">
        <f>#REF!</f>
        <v>#REF!</v>
      </c>
      <c r="J10" s="45" t="e">
        <f>#REF!</f>
        <v>#REF!</v>
      </c>
      <c r="K10" s="28">
        <v>37999</v>
      </c>
    </row>
    <row r="11" spans="1:11" ht="39" customHeight="1" thickBot="1" x14ac:dyDescent="0.3">
      <c r="A11" s="26"/>
      <c r="B11" s="26"/>
      <c r="C11" s="52" t="s">
        <v>49</v>
      </c>
      <c r="D11" s="52"/>
      <c r="E11" s="26">
        <f>D8-E10</f>
        <v>466537</v>
      </c>
      <c r="J11" s="21" t="s">
        <v>6</v>
      </c>
      <c r="K11" s="29">
        <f>SUM(K9:K10)</f>
        <v>37999</v>
      </c>
    </row>
    <row r="12" spans="1:11" ht="15" customHeight="1" x14ac:dyDescent="0.25">
      <c r="A12" s="44" t="s">
        <v>41</v>
      </c>
      <c r="B12" s="44"/>
      <c r="C12" s="44"/>
      <c r="D12" s="44"/>
      <c r="E12" s="44"/>
    </row>
    <row r="13" spans="1:11" ht="54.75" customHeight="1" x14ac:dyDescent="0.25">
      <c r="A13" s="38"/>
      <c r="B13" s="38" t="s">
        <v>8</v>
      </c>
      <c r="C13" s="32" t="s">
        <v>7</v>
      </c>
      <c r="D13" s="39" t="s">
        <v>6</v>
      </c>
      <c r="E13" s="32"/>
    </row>
    <row r="14" spans="1:11" ht="13.5" customHeight="1" x14ac:dyDescent="0.25">
      <c r="A14" s="40"/>
      <c r="B14" s="32"/>
      <c r="C14" s="32"/>
      <c r="D14" s="33"/>
      <c r="E14" s="32"/>
    </row>
    <row r="15" spans="1:11" ht="18.75" customHeight="1" x14ac:dyDescent="0.25">
      <c r="A15" s="40" t="s">
        <v>29</v>
      </c>
      <c r="B15" s="32">
        <v>41256</v>
      </c>
      <c r="C15" s="32">
        <f t="shared" ref="C15" si="0">B15*0.25</f>
        <v>10314</v>
      </c>
      <c r="D15" s="33">
        <f t="shared" ref="D15" si="1">B15+C15</f>
        <v>51570</v>
      </c>
      <c r="E15" s="32"/>
    </row>
    <row r="16" spans="1:11" ht="26.25" customHeight="1" x14ac:dyDescent="0.25">
      <c r="A16" s="40"/>
      <c r="B16" s="32"/>
      <c r="C16" s="32"/>
      <c r="D16" s="33"/>
      <c r="E16" s="32"/>
    </row>
    <row r="17" spans="1:9" x14ac:dyDescent="0.25">
      <c r="A17" s="41" t="s">
        <v>6</v>
      </c>
      <c r="B17" s="34">
        <f>SUM(B14:B16)</f>
        <v>41256</v>
      </c>
      <c r="C17" s="34">
        <f>SUM(C14:C16)</f>
        <v>10314</v>
      </c>
      <c r="D17" s="34">
        <f>ROUND((B17+C17),0)</f>
        <v>51570</v>
      </c>
      <c r="E17" s="32"/>
    </row>
    <row r="18" spans="1:9" x14ac:dyDescent="0.25">
      <c r="A18" s="38"/>
      <c r="B18" s="38"/>
      <c r="C18" s="32"/>
      <c r="D18" s="39"/>
      <c r="E18" s="32"/>
    </row>
    <row r="19" spans="1:9" ht="30" x14ac:dyDescent="0.25">
      <c r="A19" s="38"/>
      <c r="B19" s="38"/>
      <c r="C19" s="32"/>
      <c r="D19" s="39" t="s">
        <v>17</v>
      </c>
      <c r="E19" s="42">
        <f>D17-E18</f>
        <v>51570</v>
      </c>
    </row>
    <row r="20" spans="1:9" ht="28.5" customHeight="1" x14ac:dyDescent="0.25">
      <c r="C20" s="10"/>
      <c r="E20"/>
      <c r="I20" s="7"/>
    </row>
    <row r="21" spans="1:9" x14ac:dyDescent="0.25">
      <c r="A21" s="44" t="s">
        <v>51</v>
      </c>
      <c r="B21" s="44"/>
      <c r="C21" s="44"/>
      <c r="D21" s="44"/>
      <c r="E21" s="44"/>
    </row>
    <row r="22" spans="1:9" x14ac:dyDescent="0.25">
      <c r="A22" s="38"/>
      <c r="B22" s="38" t="s">
        <v>8</v>
      </c>
      <c r="C22" s="32" t="s">
        <v>7</v>
      </c>
      <c r="D22" s="39" t="s">
        <v>6</v>
      </c>
      <c r="E22" s="32"/>
    </row>
    <row r="23" spans="1:9" ht="31.5" customHeight="1" x14ac:dyDescent="0.25">
      <c r="A23" s="40"/>
      <c r="B23" s="32"/>
      <c r="C23" s="32"/>
      <c r="D23" s="33"/>
      <c r="E23" s="32"/>
    </row>
    <row r="24" spans="1:9" ht="18.75" customHeight="1" x14ac:dyDescent="0.25">
      <c r="A24" s="40" t="s">
        <v>29</v>
      </c>
      <c r="B24" s="32">
        <v>56000</v>
      </c>
      <c r="C24" s="32">
        <f t="shared" ref="C24" si="2">B24*0.25</f>
        <v>14000</v>
      </c>
      <c r="D24" s="33">
        <f t="shared" ref="D24" si="3">B24+C24</f>
        <v>70000</v>
      </c>
      <c r="E24" s="32"/>
    </row>
    <row r="25" spans="1:9" x14ac:dyDescent="0.25">
      <c r="A25" s="40"/>
      <c r="B25" s="32"/>
      <c r="C25" s="32"/>
      <c r="D25" s="33"/>
      <c r="E25" s="32"/>
    </row>
    <row r="26" spans="1:9" x14ac:dyDescent="0.25">
      <c r="A26" s="41" t="s">
        <v>6</v>
      </c>
      <c r="B26" s="34">
        <f>SUM(B23:B25)</f>
        <v>56000</v>
      </c>
      <c r="C26" s="34">
        <f>SUM(C23:C25)</f>
        <v>14000</v>
      </c>
      <c r="D26" s="34">
        <f>ROUND((B26+C26),0)</f>
        <v>70000</v>
      </c>
      <c r="E26" s="32"/>
    </row>
    <row r="27" spans="1:9" x14ac:dyDescent="0.25">
      <c r="A27" s="38"/>
      <c r="B27" s="38"/>
      <c r="C27" s="32"/>
      <c r="D27" s="39"/>
      <c r="E27" s="32"/>
    </row>
    <row r="28" spans="1:9" x14ac:dyDescent="0.25">
      <c r="A28" s="38"/>
      <c r="B28" s="38"/>
      <c r="C28" s="32"/>
      <c r="D28" s="3" t="s">
        <v>52</v>
      </c>
      <c r="E28" s="1">
        <v>26800</v>
      </c>
    </row>
    <row r="29" spans="1:9" ht="33" customHeight="1" x14ac:dyDescent="0.25">
      <c r="A29" s="38"/>
      <c r="B29" s="38"/>
      <c r="C29" s="32"/>
      <c r="D29" s="3" t="s">
        <v>53</v>
      </c>
      <c r="E29" s="1">
        <v>30000</v>
      </c>
    </row>
    <row r="30" spans="1:9" ht="28.5" customHeight="1" x14ac:dyDescent="0.25">
      <c r="C30" s="10"/>
      <c r="D30" s="39" t="s">
        <v>17</v>
      </c>
      <c r="E30" s="42">
        <f>D26-E28-E29</f>
        <v>13200</v>
      </c>
    </row>
    <row r="31" spans="1:9" ht="39" customHeight="1" x14ac:dyDescent="0.25">
      <c r="C31" s="10"/>
      <c r="D31" s="39"/>
      <c r="E31" s="42"/>
    </row>
    <row r="32" spans="1:9" x14ac:dyDescent="0.25">
      <c r="A32" s="14" t="s">
        <v>38</v>
      </c>
      <c r="C32" s="10"/>
      <c r="E32"/>
    </row>
    <row r="33" spans="1:11" x14ac:dyDescent="0.25">
      <c r="A33" s="2" t="s">
        <v>32</v>
      </c>
      <c r="C33" s="10"/>
      <c r="E33"/>
    </row>
    <row r="34" spans="1:11" x14ac:dyDescent="0.25">
      <c r="B34" t="s">
        <v>8</v>
      </c>
      <c r="C34" s="10" t="s">
        <v>7</v>
      </c>
      <c r="D34" s="3" t="s">
        <v>6</v>
      </c>
      <c r="E34" s="10"/>
    </row>
    <row r="35" spans="1:11" ht="30" x14ac:dyDescent="0.25">
      <c r="A35" s="11" t="s">
        <v>40</v>
      </c>
      <c r="B35" s="23">
        <v>2000</v>
      </c>
      <c r="C35" s="23">
        <f>B35*0.25</f>
        <v>500</v>
      </c>
      <c r="D35" s="24">
        <f>ROUND(B35+C35,0)</f>
        <v>2500</v>
      </c>
      <c r="E35" s="23"/>
    </row>
    <row r="36" spans="1:11" x14ac:dyDescent="0.25">
      <c r="A36" s="2" t="s">
        <v>6</v>
      </c>
      <c r="B36" s="25">
        <f>SUM(B35:B35)</f>
        <v>2000</v>
      </c>
      <c r="C36" s="25">
        <f>SUM(C35:C35)</f>
        <v>500</v>
      </c>
      <c r="D36" s="25">
        <f>ROUND(SUM(D35:D35),0)</f>
        <v>2500</v>
      </c>
      <c r="E36" s="23"/>
    </row>
    <row r="37" spans="1:11" x14ac:dyDescent="0.25">
      <c r="B37" s="23"/>
      <c r="C37" s="23"/>
      <c r="D37" s="24"/>
      <c r="E37" s="23"/>
    </row>
    <row r="38" spans="1:11" x14ac:dyDescent="0.25">
      <c r="B38" s="23"/>
      <c r="C38" s="23"/>
      <c r="D38" s="24" t="s">
        <v>0</v>
      </c>
      <c r="E38" s="23">
        <f>D36-E37</f>
        <v>2500</v>
      </c>
    </row>
    <row r="39" spans="1:11" ht="33" customHeight="1" x14ac:dyDescent="0.25">
      <c r="B39" s="23"/>
      <c r="C39" s="23"/>
      <c r="D39" s="24"/>
      <c r="E39" s="35">
        <f>SUM(E37:E38)</f>
        <v>2500</v>
      </c>
    </row>
    <row r="40" spans="1:11" x14ac:dyDescent="0.25">
      <c r="B40" s="26"/>
      <c r="C40" s="23"/>
      <c r="D40" s="27"/>
      <c r="E40" s="36"/>
    </row>
    <row r="41" spans="1:11" x14ac:dyDescent="0.25">
      <c r="A41" s="2" t="s">
        <v>33</v>
      </c>
      <c r="B41" s="2"/>
      <c r="C41" s="15"/>
      <c r="E41" s="10"/>
      <c r="G41" s="4"/>
      <c r="H41" s="4"/>
      <c r="I41" s="4"/>
      <c r="J41" s="4"/>
      <c r="K41" s="31"/>
    </row>
    <row r="42" spans="1:11" x14ac:dyDescent="0.25">
      <c r="C42" s="10"/>
      <c r="E42" s="10"/>
      <c r="G42" s="5"/>
      <c r="H42" s="5"/>
      <c r="I42" s="5"/>
      <c r="J42" s="5"/>
      <c r="K42" s="31"/>
    </row>
    <row r="43" spans="1:11" x14ac:dyDescent="0.25">
      <c r="B43" t="s">
        <v>8</v>
      </c>
      <c r="C43" s="10" t="s">
        <v>7</v>
      </c>
      <c r="D43" s="3" t="s">
        <v>6</v>
      </c>
      <c r="E43" s="10"/>
      <c r="G43" s="4"/>
      <c r="H43" s="4"/>
      <c r="I43" s="4"/>
      <c r="J43" s="4"/>
      <c r="K43" s="31"/>
    </row>
    <row r="44" spans="1:11" ht="39.75" customHeight="1" x14ac:dyDescent="0.25">
      <c r="A44" s="11" t="s">
        <v>9</v>
      </c>
      <c r="B44" s="23">
        <v>25600</v>
      </c>
      <c r="C44" s="23">
        <f>B44*0.25</f>
        <v>6400</v>
      </c>
      <c r="D44" s="24">
        <f>ROUND(B44+C44,0)</f>
        <v>32000</v>
      </c>
      <c r="E44" s="23"/>
      <c r="G44" s="5"/>
      <c r="H44" s="5"/>
      <c r="I44" s="5"/>
      <c r="J44" s="5"/>
      <c r="K44" s="31"/>
    </row>
    <row r="45" spans="1:11" ht="24.75" customHeight="1" x14ac:dyDescent="0.25">
      <c r="A45" s="2" t="s">
        <v>6</v>
      </c>
      <c r="B45" s="25">
        <f>SUM(B44:B44)</f>
        <v>25600</v>
      </c>
      <c r="C45" s="25">
        <f>SUM(C44:C44)</f>
        <v>6400</v>
      </c>
      <c r="D45" s="25">
        <f>ROUND(SUM(D44:D44),0)</f>
        <v>32000</v>
      </c>
      <c r="E45" s="23"/>
      <c r="G45" s="5"/>
      <c r="H45" s="5"/>
      <c r="I45" s="5"/>
      <c r="J45" s="5"/>
      <c r="K45" s="31"/>
    </row>
    <row r="46" spans="1:11" ht="34.5" customHeight="1" x14ac:dyDescent="0.25">
      <c r="B46" s="23"/>
      <c r="C46" s="23"/>
      <c r="D46" s="24" t="s">
        <v>0</v>
      </c>
      <c r="E46" s="35">
        <f>D45</f>
        <v>32000</v>
      </c>
      <c r="G46" s="5"/>
      <c r="H46" s="5"/>
      <c r="I46" s="5"/>
      <c r="J46" s="5"/>
      <c r="K46" s="31"/>
    </row>
    <row r="47" spans="1:11" x14ac:dyDescent="0.25">
      <c r="C47" s="10"/>
      <c r="D47" s="16"/>
      <c r="E47" s="10"/>
      <c r="G47" s="5"/>
      <c r="H47" s="5"/>
      <c r="I47" s="5"/>
      <c r="J47" s="5"/>
      <c r="K47" s="31"/>
    </row>
    <row r="48" spans="1:11" x14ac:dyDescent="0.25">
      <c r="A48" s="44" t="s">
        <v>43</v>
      </c>
      <c r="B48" s="44"/>
      <c r="C48" s="44"/>
      <c r="D48" s="44"/>
      <c r="E48" s="44"/>
      <c r="G48" s="5"/>
      <c r="H48" s="5"/>
      <c r="I48" s="5"/>
      <c r="J48" s="5"/>
      <c r="K48" s="31"/>
    </row>
    <row r="49" spans="1:11" s="4" customFormat="1" x14ac:dyDescent="0.25">
      <c r="A49" s="38"/>
      <c r="B49" s="38" t="s">
        <v>8</v>
      </c>
      <c r="C49" s="32" t="s">
        <v>7</v>
      </c>
      <c r="D49" s="39" t="s">
        <v>6</v>
      </c>
      <c r="E49" s="32"/>
      <c r="F49"/>
      <c r="G49"/>
      <c r="H49"/>
      <c r="I49"/>
      <c r="J49" s="5"/>
      <c r="K49" s="28"/>
    </row>
    <row r="50" spans="1:11" s="5" customFormat="1" x14ac:dyDescent="0.25">
      <c r="A50" s="40"/>
      <c r="B50" s="32"/>
      <c r="C50" s="32"/>
      <c r="D50" s="33"/>
      <c r="E50" s="32"/>
      <c r="F50"/>
      <c r="G50"/>
      <c r="H50"/>
      <c r="I50"/>
      <c r="J50"/>
      <c r="K50" s="28"/>
    </row>
    <row r="51" spans="1:11" s="5" customFormat="1" x14ac:dyDescent="0.25">
      <c r="A51" s="40" t="s">
        <v>44</v>
      </c>
      <c r="B51" s="32">
        <v>31699.200000000001</v>
      </c>
      <c r="C51" s="32">
        <f t="shared" ref="C51" si="4">B51*0.25</f>
        <v>7924.8</v>
      </c>
      <c r="D51" s="33">
        <f t="shared" ref="D51" si="5">B51+C51</f>
        <v>39624</v>
      </c>
      <c r="E51" s="32"/>
      <c r="F51"/>
      <c r="G51"/>
      <c r="H51"/>
      <c r="I51"/>
      <c r="J51"/>
      <c r="K51" s="28"/>
    </row>
    <row r="52" spans="1:11" s="5" customFormat="1" x14ac:dyDescent="0.25">
      <c r="A52" s="41" t="s">
        <v>6</v>
      </c>
      <c r="B52" s="34">
        <f>SUM(B50:B51)</f>
        <v>31699.200000000001</v>
      </c>
      <c r="C52" s="34">
        <f>SUM(C50:C51)</f>
        <v>7924.8</v>
      </c>
      <c r="D52" s="34">
        <f>ROUND((B52+C52),0)</f>
        <v>39624</v>
      </c>
      <c r="E52" s="32"/>
      <c r="F52"/>
      <c r="G52"/>
      <c r="H52"/>
      <c r="I52"/>
      <c r="J52"/>
      <c r="K52" s="28"/>
    </row>
    <row r="53" spans="1:11" s="5" customFormat="1" ht="30" x14ac:dyDescent="0.25">
      <c r="A53" s="38"/>
      <c r="B53" s="38"/>
      <c r="C53" s="32"/>
      <c r="D53" s="39" t="s">
        <v>45</v>
      </c>
      <c r="E53" s="32">
        <f>D52*1</f>
        <v>39624</v>
      </c>
      <c r="F53"/>
      <c r="G53"/>
      <c r="H53"/>
      <c r="I53"/>
      <c r="J53"/>
      <c r="K53" s="28"/>
    </row>
    <row r="54" spans="1:11" s="5" customFormat="1" ht="30" x14ac:dyDescent="0.25">
      <c r="A54" s="38"/>
      <c r="B54" s="38"/>
      <c r="C54" s="32"/>
      <c r="D54" s="39" t="s">
        <v>17</v>
      </c>
      <c r="E54" s="42">
        <f>D52-E53</f>
        <v>0</v>
      </c>
      <c r="F54"/>
      <c r="G54"/>
      <c r="H54"/>
      <c r="I54"/>
      <c r="J54"/>
      <c r="K54" s="28"/>
    </row>
    <row r="55" spans="1:11" x14ac:dyDescent="0.25">
      <c r="C55" s="10"/>
      <c r="E55"/>
    </row>
    <row r="56" spans="1:11" x14ac:dyDescent="0.25">
      <c r="C56" s="10"/>
      <c r="E56"/>
    </row>
    <row r="57" spans="1:11" x14ac:dyDescent="0.25">
      <c r="A57" s="49" t="s">
        <v>30</v>
      </c>
      <c r="B57" s="49"/>
      <c r="C57" s="49"/>
      <c r="D57" s="49"/>
      <c r="E57" s="42">
        <v>45000</v>
      </c>
    </row>
    <row r="58" spans="1:11" x14ac:dyDescent="0.25">
      <c r="A58" s="9"/>
      <c r="B58" s="9"/>
      <c r="C58" s="9"/>
      <c r="D58" s="9"/>
      <c r="E58"/>
    </row>
    <row r="59" spans="1:11" x14ac:dyDescent="0.25">
      <c r="A59" s="9"/>
      <c r="B59" s="9"/>
      <c r="C59" s="9"/>
      <c r="D59" s="9"/>
      <c r="E59" s="42"/>
    </row>
    <row r="60" spans="1:11" x14ac:dyDescent="0.25">
      <c r="A60" s="49" t="s">
        <v>31</v>
      </c>
      <c r="B60" s="49"/>
      <c r="C60" s="49"/>
      <c r="D60" s="49"/>
      <c r="E60" s="42">
        <v>56000</v>
      </c>
    </row>
    <row r="61" spans="1:11" x14ac:dyDescent="0.25">
      <c r="A61" s="9"/>
      <c r="B61" s="9"/>
      <c r="C61" s="9"/>
      <c r="D61" s="9"/>
      <c r="E61"/>
    </row>
    <row r="62" spans="1:11" x14ac:dyDescent="0.25">
      <c r="A62" s="49" t="s">
        <v>42</v>
      </c>
      <c r="B62" s="49"/>
      <c r="C62" s="49"/>
      <c r="D62" s="49"/>
      <c r="E62" s="42">
        <v>7850</v>
      </c>
    </row>
    <row r="63" spans="1:11" x14ac:dyDescent="0.25">
      <c r="A63" s="9"/>
      <c r="B63" s="9"/>
      <c r="C63" s="9"/>
      <c r="D63" s="9"/>
      <c r="E63" s="42"/>
      <c r="K63"/>
    </row>
    <row r="64" spans="1:11" x14ac:dyDescent="0.25">
      <c r="C64" s="10"/>
      <c r="E64"/>
      <c r="K64"/>
    </row>
    <row r="65" spans="1:11" x14ac:dyDescent="0.25">
      <c r="A65" s="14" t="s">
        <v>14</v>
      </c>
      <c r="B65" s="14"/>
      <c r="C65" s="12"/>
      <c r="D65" s="13"/>
      <c r="E65" s="43">
        <v>7100</v>
      </c>
      <c r="K65"/>
    </row>
    <row r="66" spans="1:11" x14ac:dyDescent="0.25">
      <c r="A66" s="5"/>
      <c r="B66" s="5"/>
      <c r="C66" s="12"/>
      <c r="D66" s="13"/>
      <c r="E66" s="12"/>
      <c r="K66"/>
    </row>
    <row r="67" spans="1:11" x14ac:dyDescent="0.25">
      <c r="A67" s="14" t="s">
        <v>27</v>
      </c>
      <c r="B67" s="14"/>
      <c r="C67" s="12"/>
      <c r="D67" s="13"/>
      <c r="E67" s="43">
        <v>29000</v>
      </c>
      <c r="K67"/>
    </row>
    <row r="68" spans="1:11" x14ac:dyDescent="0.25">
      <c r="A68" s="14"/>
      <c r="B68" s="14"/>
      <c r="C68" s="12"/>
      <c r="D68" s="13"/>
      <c r="E68"/>
      <c r="K68"/>
    </row>
    <row r="69" spans="1:11" x14ac:dyDescent="0.25">
      <c r="A69" s="2" t="s">
        <v>20</v>
      </c>
      <c r="C69" s="10"/>
      <c r="E69" s="43">
        <v>4000</v>
      </c>
      <c r="K69"/>
    </row>
    <row r="70" spans="1:11" x14ac:dyDescent="0.25">
      <c r="B70" s="2"/>
      <c r="C70" s="10"/>
      <c r="E70" s="23"/>
      <c r="K70"/>
    </row>
    <row r="71" spans="1:11" x14ac:dyDescent="0.25">
      <c r="A71" s="2" t="s">
        <v>1</v>
      </c>
      <c r="C71" s="10"/>
      <c r="E71" s="35">
        <v>7000</v>
      </c>
      <c r="K71"/>
    </row>
    <row r="72" spans="1:11" x14ac:dyDescent="0.25">
      <c r="B72" s="2"/>
      <c r="C72" s="10"/>
      <c r="E72" s="23"/>
      <c r="K72"/>
    </row>
    <row r="73" spans="1:11" x14ac:dyDescent="0.25">
      <c r="A73" s="2" t="s">
        <v>2</v>
      </c>
      <c r="C73" s="10"/>
      <c r="E73" s="35">
        <v>200</v>
      </c>
      <c r="K73"/>
    </row>
    <row r="74" spans="1:11" x14ac:dyDescent="0.25">
      <c r="B74" s="2"/>
      <c r="C74" s="10"/>
      <c r="E74" s="23"/>
      <c r="K74"/>
    </row>
    <row r="75" spans="1:11" x14ac:dyDescent="0.25">
      <c r="A75" s="2" t="s">
        <v>19</v>
      </c>
      <c r="C75" s="10"/>
      <c r="E75" s="43">
        <v>7620</v>
      </c>
      <c r="K75"/>
    </row>
    <row r="76" spans="1:11" x14ac:dyDescent="0.25">
      <c r="C76" s="10"/>
      <c r="E76" s="23"/>
      <c r="K76"/>
    </row>
    <row r="77" spans="1:11" x14ac:dyDescent="0.25">
      <c r="A77" s="2" t="s">
        <v>35</v>
      </c>
      <c r="C77" s="10"/>
      <c r="E77" s="35">
        <v>15000</v>
      </c>
      <c r="K77"/>
    </row>
    <row r="78" spans="1:11" x14ac:dyDescent="0.25">
      <c r="C78" s="10"/>
      <c r="E78" s="10"/>
      <c r="K78"/>
    </row>
    <row r="79" spans="1:11" x14ac:dyDescent="0.25">
      <c r="A79" s="2" t="s">
        <v>26</v>
      </c>
      <c r="C79" s="10"/>
      <c r="E79" s="36">
        <v>12100</v>
      </c>
    </row>
    <row r="80" spans="1:11" x14ac:dyDescent="0.25">
      <c r="B80" s="2"/>
      <c r="C80" s="10"/>
      <c r="E80" s="10"/>
    </row>
    <row r="81" spans="1:11" x14ac:dyDescent="0.25">
      <c r="A81" s="2" t="s">
        <v>10</v>
      </c>
      <c r="B81" s="2"/>
      <c r="C81" s="10"/>
      <c r="E81" s="36">
        <v>23480</v>
      </c>
    </row>
    <row r="82" spans="1:11" x14ac:dyDescent="0.25">
      <c r="A82" s="2"/>
      <c r="B82" s="2"/>
      <c r="C82" s="10"/>
      <c r="E82"/>
      <c r="K82" s="31"/>
    </row>
    <row r="83" spans="1:11" x14ac:dyDescent="0.25">
      <c r="A83" s="2" t="s">
        <v>39</v>
      </c>
      <c r="B83" s="2"/>
      <c r="C83" s="10"/>
      <c r="E83" s="43">
        <v>2660</v>
      </c>
      <c r="G83" s="5"/>
      <c r="H83" s="5"/>
      <c r="I83" s="5"/>
      <c r="J83" s="5"/>
    </row>
    <row r="84" spans="1:11" x14ac:dyDescent="0.25">
      <c r="A84" s="2"/>
      <c r="B84" s="2"/>
      <c r="C84" s="10"/>
      <c r="E84" s="23"/>
      <c r="K84" s="31"/>
    </row>
    <row r="85" spans="1:11" x14ac:dyDescent="0.25">
      <c r="A85" s="2" t="s">
        <v>3</v>
      </c>
      <c r="C85" s="10"/>
      <c r="E85" s="43">
        <v>11130</v>
      </c>
    </row>
    <row r="86" spans="1:11" x14ac:dyDescent="0.25">
      <c r="A86" s="2"/>
      <c r="C86" s="10"/>
      <c r="E86"/>
    </row>
    <row r="87" spans="1:11" s="5" customFormat="1" x14ac:dyDescent="0.25">
      <c r="A87"/>
      <c r="B87" s="2"/>
      <c r="C87" s="10"/>
      <c r="D87" s="3"/>
      <c r="E87" s="23"/>
      <c r="F87"/>
      <c r="G87"/>
      <c r="H87"/>
      <c r="I87"/>
      <c r="J87"/>
      <c r="K87" s="28"/>
    </row>
    <row r="88" spans="1:11" x14ac:dyDescent="0.25">
      <c r="A88" s="2" t="s">
        <v>4</v>
      </c>
      <c r="C88" s="10"/>
      <c r="E88" s="35">
        <v>5980</v>
      </c>
    </row>
    <row r="89" spans="1:11" s="5" customFormat="1" x14ac:dyDescent="0.25">
      <c r="A89"/>
      <c r="B89"/>
      <c r="C89" s="10"/>
      <c r="D89" s="3"/>
      <c r="E89" s="23"/>
      <c r="F89"/>
      <c r="G89"/>
      <c r="H89"/>
      <c r="I89"/>
      <c r="J89"/>
      <c r="K89" s="28"/>
    </row>
    <row r="90" spans="1:11" x14ac:dyDescent="0.25">
      <c r="A90" t="s">
        <v>47</v>
      </c>
      <c r="C90" s="10"/>
      <c r="E90" s="35">
        <v>4060</v>
      </c>
      <c r="G90" s="5"/>
      <c r="H90" s="5"/>
      <c r="I90" s="5"/>
      <c r="J90" s="5"/>
    </row>
    <row r="91" spans="1:11" s="5" customFormat="1" x14ac:dyDescent="0.25">
      <c r="A91"/>
      <c r="B91"/>
      <c r="C91" s="10"/>
      <c r="D91" s="3"/>
      <c r="E91" s="1"/>
      <c r="F91"/>
      <c r="K91" s="28"/>
    </row>
    <row r="92" spans="1:11" x14ac:dyDescent="0.25">
      <c r="A92" s="2" t="s">
        <v>11</v>
      </c>
      <c r="C92" s="10"/>
      <c r="E92" s="35">
        <v>3200</v>
      </c>
      <c r="G92" s="5"/>
      <c r="H92" s="5"/>
      <c r="I92" s="5"/>
      <c r="J92" s="5"/>
    </row>
    <row r="93" spans="1:11" x14ac:dyDescent="0.25">
      <c r="B93" s="2"/>
      <c r="C93" s="10"/>
      <c r="E93" s="10"/>
      <c r="G93" s="5"/>
      <c r="H93" s="5"/>
      <c r="I93" s="5"/>
      <c r="J93" s="5"/>
    </row>
    <row r="94" spans="1:11" x14ac:dyDescent="0.25">
      <c r="A94" s="2" t="s">
        <v>36</v>
      </c>
      <c r="B94" s="2"/>
      <c r="C94" s="10"/>
      <c r="E94" s="36">
        <v>24300</v>
      </c>
    </row>
    <row r="95" spans="1:11" x14ac:dyDescent="0.25">
      <c r="B95" s="2"/>
      <c r="C95" s="10"/>
      <c r="E95" s="23"/>
    </row>
    <row r="96" spans="1:11" s="5" customFormat="1" x14ac:dyDescent="0.25">
      <c r="A96" s="2" t="s">
        <v>21</v>
      </c>
      <c r="B96"/>
      <c r="C96" s="10"/>
      <c r="D96" s="3"/>
      <c r="E96" s="42">
        <v>0</v>
      </c>
      <c r="F96"/>
      <c r="G96"/>
      <c r="H96"/>
      <c r="I96"/>
      <c r="J96"/>
      <c r="K96" s="28"/>
    </row>
    <row r="97" spans="1:5" x14ac:dyDescent="0.25">
      <c r="B97" s="2"/>
      <c r="C97" s="10"/>
      <c r="E97" s="23"/>
    </row>
    <row r="98" spans="1:5" x14ac:dyDescent="0.25">
      <c r="A98" s="2" t="s">
        <v>16</v>
      </c>
      <c r="C98" s="10"/>
      <c r="E98" s="36">
        <v>1630</v>
      </c>
    </row>
    <row r="99" spans="1:5" x14ac:dyDescent="0.25">
      <c r="B99" s="2"/>
      <c r="C99" s="10"/>
      <c r="E99" s="23"/>
    </row>
    <row r="100" spans="1:5" x14ac:dyDescent="0.25">
      <c r="A100" s="2" t="s">
        <v>48</v>
      </c>
      <c r="C100" s="10"/>
      <c r="E100" s="36">
        <v>4000</v>
      </c>
    </row>
    <row r="101" spans="1:5" x14ac:dyDescent="0.25">
      <c r="B101" s="2"/>
      <c r="C101" s="10"/>
      <c r="E101" s="23"/>
    </row>
    <row r="102" spans="1:5" x14ac:dyDescent="0.25">
      <c r="A102" s="2" t="s">
        <v>28</v>
      </c>
      <c r="C102" s="10"/>
      <c r="E102" s="36">
        <v>4100</v>
      </c>
    </row>
    <row r="103" spans="1:5" x14ac:dyDescent="0.25">
      <c r="B103" s="2"/>
      <c r="C103" s="10"/>
      <c r="E103" s="10"/>
    </row>
    <row r="104" spans="1:5" x14ac:dyDescent="0.25">
      <c r="A104" s="2" t="s">
        <v>25</v>
      </c>
      <c r="B104" s="2"/>
      <c r="C104" s="10"/>
      <c r="E104" s="36">
        <v>20000</v>
      </c>
    </row>
    <row r="105" spans="1:5" x14ac:dyDescent="0.25">
      <c r="B105" s="2"/>
      <c r="C105" s="10"/>
      <c r="E105" s="10"/>
    </row>
    <row r="106" spans="1:5" x14ac:dyDescent="0.25">
      <c r="A106" s="2" t="s">
        <v>5</v>
      </c>
      <c r="C106" s="10"/>
      <c r="E106" s="36">
        <v>2000</v>
      </c>
    </row>
    <row r="107" spans="1:5" x14ac:dyDescent="0.25">
      <c r="C107" s="10"/>
      <c r="E107" s="10"/>
    </row>
    <row r="108" spans="1:5" x14ac:dyDescent="0.25">
      <c r="A108" s="2" t="s">
        <v>23</v>
      </c>
      <c r="C108" s="10"/>
      <c r="E108" s="36">
        <v>2030</v>
      </c>
    </row>
    <row r="109" spans="1:5" x14ac:dyDescent="0.25">
      <c r="B109" s="2"/>
      <c r="C109" s="17"/>
      <c r="E109" s="10"/>
    </row>
    <row r="110" spans="1:5" x14ac:dyDescent="0.25">
      <c r="A110" s="2" t="s">
        <v>12</v>
      </c>
      <c r="B110" s="5" t="s">
        <v>24</v>
      </c>
      <c r="C110" s="10"/>
      <c r="E110" s="36">
        <v>157</v>
      </c>
    </row>
    <row r="111" spans="1:5" x14ac:dyDescent="0.25">
      <c r="B111" s="2"/>
      <c r="C111" s="10"/>
      <c r="E111" s="10"/>
    </row>
    <row r="112" spans="1:5" x14ac:dyDescent="0.25">
      <c r="A112" s="2" t="s">
        <v>18</v>
      </c>
      <c r="B112" s="4"/>
      <c r="C112" s="10"/>
      <c r="E112" s="36">
        <v>20300</v>
      </c>
    </row>
    <row r="113" spans="2:5" x14ac:dyDescent="0.25">
      <c r="C113" s="10"/>
      <c r="E113" s="10"/>
    </row>
    <row r="114" spans="2:5" x14ac:dyDescent="0.25">
      <c r="B114" s="2"/>
      <c r="E114" s="6"/>
    </row>
  </sheetData>
  <mergeCells count="14">
    <mergeCell ref="A62:D62"/>
    <mergeCell ref="A48:E48"/>
    <mergeCell ref="F10:J10"/>
    <mergeCell ref="A57:D57"/>
    <mergeCell ref="A60:D60"/>
    <mergeCell ref="A21:E21"/>
    <mergeCell ref="A12:E12"/>
    <mergeCell ref="A4:E4"/>
    <mergeCell ref="F1:I1"/>
    <mergeCell ref="A2:E2"/>
    <mergeCell ref="A1:E1"/>
    <mergeCell ref="F5:J5"/>
    <mergeCell ref="C10:D10"/>
    <mergeCell ref="C11:D11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Opcina orehovica</cp:lastModifiedBy>
  <cp:lastPrinted>2023-12-12T09:59:38Z</cp:lastPrinted>
  <dcterms:created xsi:type="dcterms:W3CDTF">2014-11-17T07:37:29Z</dcterms:created>
  <dcterms:modified xsi:type="dcterms:W3CDTF">2023-12-12T09:59:48Z</dcterms:modified>
</cp:coreProperties>
</file>