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Korisnik\Desktop\RADNA VERZIJA - IVANA\FINANCIJSKO IZVJEŠTAVANJE\2026\GFI 01.01.-30.06.2026. - razina 23\za upload\"/>
    </mc:Choice>
  </mc:AlternateContent>
  <xr:revisionPtr revIDLastSave="0" documentId="13_ncr:1_{3600438F-7151-4D88-85C7-D0F2F619B163}" xr6:coauthVersionLast="47" xr6:coauthVersionMax="47" xr10:uidLastSave="{00000000-0000-0000-0000-000000000000}"/>
  <bookViews>
    <workbookView xWindow="-289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4" i="8" l="1"/>
  <c r="D97" i="8"/>
  <c r="D92" i="8"/>
  <c r="D87" i="8"/>
  <c r="D82" i="8"/>
  <c r="D77" i="8"/>
  <c r="D72" i="8"/>
  <c r="D67" i="8"/>
  <c r="D62" i="8"/>
  <c r="D57" i="8"/>
  <c r="D46" i="8"/>
  <c r="D37" i="8"/>
  <c r="D27" i="8"/>
  <c r="D18" i="8"/>
  <c r="D8" i="8"/>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4" i="5" s="1"/>
  <c r="F253" i="5"/>
  <c r="F252" i="5"/>
  <c r="E251" i="5"/>
  <c r="D251" i="5"/>
  <c r="F251" i="5" s="1"/>
  <c r="E250" i="5"/>
  <c r="D250" i="5"/>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63" i="5"/>
  <c r="F62" i="5"/>
  <c r="F61" i="5"/>
  <c r="F60" i="5"/>
  <c r="F59" i="5"/>
  <c r="F58" i="5"/>
  <c r="F57" i="5"/>
  <c r="F56" i="5"/>
  <c r="E56" i="5"/>
  <c r="D1061" i="1" s="1"/>
  <c r="D56" i="5"/>
  <c r="C1061" i="1" s="1"/>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8" i="4"/>
  <c r="D647"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D535" i="4"/>
  <c r="F534" i="4"/>
  <c r="F533" i="4"/>
  <c r="E532" i="4"/>
  <c r="D526" i="1" s="1"/>
  <c r="D532" i="4"/>
  <c r="F531" i="4"/>
  <c r="F530" i="4"/>
  <c r="E529" i="4"/>
  <c r="D523" i="1" s="1"/>
  <c r="D529" i="4"/>
  <c r="F528" i="4"/>
  <c r="F527" i="4"/>
  <c r="E526" i="4"/>
  <c r="D520" i="1" s="1"/>
  <c r="D526" i="4"/>
  <c r="F525" i="4"/>
  <c r="F524" i="4"/>
  <c r="E523" i="4"/>
  <c r="D517" i="1" s="1"/>
  <c r="D523" i="4"/>
  <c r="E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F431" i="4" s="1"/>
  <c r="E428" i="4"/>
  <c r="D428" i="4"/>
  <c r="E427" i="4"/>
  <c r="D422" i="1" s="1"/>
  <c r="D427" i="4"/>
  <c r="F427" i="4" s="1"/>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E373" i="4"/>
  <c r="D368" i="1" s="1"/>
  <c r="D373" i="4"/>
  <c r="F373" i="4" s="1"/>
  <c r="F372" i="4"/>
  <c r="F371" i="4"/>
  <c r="F370" i="4"/>
  <c r="F369" i="4"/>
  <c r="F368" i="4"/>
  <c r="F367" i="4"/>
  <c r="E366" i="4"/>
  <c r="D366" i="4"/>
  <c r="F366" i="4" s="1"/>
  <c r="F365" i="4"/>
  <c r="F364" i="4"/>
  <c r="F363" i="4"/>
  <c r="E362" i="4"/>
  <c r="D362" i="4"/>
  <c r="F362" i="4" s="1"/>
  <c r="E361" i="4"/>
  <c r="D361" i="4"/>
  <c r="F361" i="4" s="1"/>
  <c r="E360" i="4"/>
  <c r="D355" i="1"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D412" i="1" s="1"/>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E273" i="4"/>
  <c r="D273" i="4"/>
  <c r="F272" i="4"/>
  <c r="F271" i="4"/>
  <c r="F270" i="4"/>
  <c r="E269" i="4"/>
  <c r="D265" i="1" s="1"/>
  <c r="D269" i="4"/>
  <c r="F268" i="4"/>
  <c r="F267" i="4"/>
  <c r="F266" i="4"/>
  <c r="F265" i="4"/>
  <c r="F264" i="4"/>
  <c r="E263" i="4"/>
  <c r="D263" i="4"/>
  <c r="F263" i="4" s="1"/>
  <c r="E262" i="4"/>
  <c r="D258" i="1" s="1"/>
  <c r="G258" i="1" s="1"/>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6" i="4"/>
  <c r="F235" i="4"/>
  <c r="E234" i="4"/>
  <c r="D234" i="4"/>
  <c r="F234" i="4" s="1"/>
  <c r="F233" i="4"/>
  <c r="F232" i="4"/>
  <c r="E231" i="4"/>
  <c r="D231" i="4"/>
  <c r="F231" i="4" s="1"/>
  <c r="D230" i="4"/>
  <c r="F229" i="4"/>
  <c r="F228" i="4"/>
  <c r="F227" i="4"/>
  <c r="F226" i="4"/>
  <c r="E225" i="4"/>
  <c r="D225" i="4"/>
  <c r="F224" i="4"/>
  <c r="F223" i="4"/>
  <c r="E222" i="4"/>
  <c r="D222" i="4"/>
  <c r="F222" i="4" s="1"/>
  <c r="E221" i="4"/>
  <c r="D221" i="4"/>
  <c r="F220" i="4"/>
  <c r="F219" i="4"/>
  <c r="F218" i="4"/>
  <c r="F217" i="4"/>
  <c r="E216" i="4"/>
  <c r="E202" i="4" s="1"/>
  <c r="D198" i="1" s="1"/>
  <c r="D216" i="4"/>
  <c r="F215" i="4"/>
  <c r="F214" i="4"/>
  <c r="F213" i="4"/>
  <c r="F212" i="4"/>
  <c r="F211" i="4"/>
  <c r="F210" i="4"/>
  <c r="F209"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E153" i="4" s="1"/>
  <c r="D160" i="4"/>
  <c r="F159" i="4"/>
  <c r="F158" i="4"/>
  <c r="F157" i="4"/>
  <c r="F156" i="4"/>
  <c r="F155" i="4"/>
  <c r="E154" i="4"/>
  <c r="D154" i="4"/>
  <c r="F154" i="4" s="1"/>
  <c r="D153" i="4"/>
  <c r="D152"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E106" i="4" s="1"/>
  <c r="D102" i="1" s="1"/>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G23" i="3"/>
  <c r="B23" i="3"/>
  <c r="G22" i="3"/>
  <c r="B22" i="3"/>
  <c r="G20" i="3"/>
  <c r="B20" i="3"/>
  <c r="G19" i="3"/>
  <c r="B19" i="3"/>
  <c r="H18" i="3"/>
  <c r="G18" i="3"/>
  <c r="B18" i="3"/>
  <c r="G17" i="3"/>
  <c r="B17" i="3"/>
  <c r="H10" i="3" a="1"/>
  <c r="H10" i="3" s="1"/>
  <c r="L3" i="9" s="1"/>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6" i="1"/>
  <c r="C1625" i="1"/>
  <c r="C1624" i="1"/>
  <c r="C1623" i="1"/>
  <c r="C1622" i="1"/>
  <c r="C1619" i="1"/>
  <c r="C1618" i="1"/>
  <c r="C1617" i="1"/>
  <c r="H1616" i="1"/>
  <c r="G1616" i="1"/>
  <c r="C1616" i="1"/>
  <c r="C1615" i="1"/>
  <c r="C1614" i="1"/>
  <c r="C1613" i="1"/>
  <c r="C1612" i="1"/>
  <c r="C1611" i="1"/>
  <c r="C1610" i="1"/>
  <c r="C1609" i="1"/>
  <c r="C1608" i="1"/>
  <c r="C1607" i="1"/>
  <c r="C1606" i="1"/>
  <c r="C1605" i="1"/>
  <c r="C1604" i="1"/>
  <c r="C1602" i="1"/>
  <c r="C1600" i="1"/>
  <c r="H1599" i="1"/>
  <c r="G1599" i="1"/>
  <c r="C1599" i="1"/>
  <c r="C1598" i="1"/>
  <c r="C1597" i="1"/>
  <c r="C1596" i="1"/>
  <c r="C1595" i="1"/>
  <c r="C1594" i="1"/>
  <c r="C1593" i="1"/>
  <c r="C1592" i="1"/>
  <c r="C1591" i="1"/>
  <c r="C1590" i="1"/>
  <c r="C1589" i="1"/>
  <c r="C1588" i="1"/>
  <c r="C1587" i="1"/>
  <c r="C1586" i="1"/>
  <c r="C1585" i="1"/>
  <c r="C1583" i="1"/>
  <c r="C1581" i="1"/>
  <c r="D1580" i="1"/>
  <c r="C1580" i="1"/>
  <c r="D1579" i="1"/>
  <c r="C1579" i="1"/>
  <c r="G1578"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5" i="1"/>
  <c r="C1555"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C1539" i="1"/>
  <c r="D1538" i="1"/>
  <c r="C1538" i="1"/>
  <c r="D1537"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G1352"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G1319" i="1"/>
  <c r="D1319" i="1"/>
  <c r="C1319" i="1"/>
  <c r="H1319" i="1" s="1"/>
  <c r="D1318" i="1"/>
  <c r="C1318" i="1"/>
  <c r="D1317" i="1"/>
  <c r="C1317" i="1"/>
  <c r="D1316" i="1"/>
  <c r="C1316" i="1"/>
  <c r="D1315" i="1"/>
  <c r="C1315" i="1"/>
  <c r="D1314" i="1"/>
  <c r="C1314" i="1"/>
  <c r="D1313" i="1"/>
  <c r="C1313" i="1"/>
  <c r="D1312" i="1"/>
  <c r="C1312" i="1"/>
  <c r="G1311" i="1"/>
  <c r="D1311" i="1"/>
  <c r="C1311" i="1"/>
  <c r="H1311" i="1" s="1"/>
  <c r="D1310" i="1"/>
  <c r="C1310" i="1"/>
  <c r="G1309" i="1"/>
  <c r="D1309" i="1"/>
  <c r="C1309" i="1"/>
  <c r="H1309" i="1" s="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H689" i="1"/>
  <c r="D689" i="1"/>
  <c r="C689" i="1"/>
  <c r="G689" i="1" s="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H577" i="1"/>
  <c r="D577" i="1"/>
  <c r="C577" i="1"/>
  <c r="G577" i="1" s="1"/>
  <c r="D576" i="1"/>
  <c r="C576" i="1"/>
  <c r="D574" i="1"/>
  <c r="C574" i="1"/>
  <c r="D573" i="1"/>
  <c r="C573" i="1"/>
  <c r="D571" i="1"/>
  <c r="C571" i="1"/>
  <c r="D570" i="1"/>
  <c r="C570" i="1"/>
  <c r="D568" i="1"/>
  <c r="C568" i="1"/>
  <c r="D567" i="1"/>
  <c r="C567" i="1"/>
  <c r="D564" i="1"/>
  <c r="C564" i="1"/>
  <c r="D563" i="1"/>
  <c r="C563" i="1"/>
  <c r="D562" i="1"/>
  <c r="C562" i="1"/>
  <c r="D561" i="1"/>
  <c r="C561" i="1"/>
  <c r="G560" i="1"/>
  <c r="D560" i="1"/>
  <c r="C560" i="1"/>
  <c r="H560" i="1" s="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G500" i="1"/>
  <c r="D500" i="1"/>
  <c r="C500" i="1"/>
  <c r="H500" i="1" s="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H486" i="1"/>
  <c r="D486" i="1"/>
  <c r="C486" i="1"/>
  <c r="G486" i="1" s="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G450" i="1"/>
  <c r="D450" i="1"/>
  <c r="C450" i="1"/>
  <c r="H450" i="1" s="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G363" i="1"/>
  <c r="D363" i="1"/>
  <c r="C363" i="1"/>
  <c r="H363" i="1" s="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G326" i="1"/>
  <c r="D326" i="1"/>
  <c r="C326" i="1"/>
  <c r="H326" i="1" s="1"/>
  <c r="D325" i="1"/>
  <c r="C325" i="1"/>
  <c r="D324" i="1"/>
  <c r="C324" i="1"/>
  <c r="D323" i="1"/>
  <c r="C323" i="1"/>
  <c r="D322" i="1"/>
  <c r="C322" i="1"/>
  <c r="D321" i="1"/>
  <c r="C321" i="1"/>
  <c r="D320" i="1"/>
  <c r="C320" i="1"/>
  <c r="D319" i="1"/>
  <c r="C319" i="1"/>
  <c r="D318" i="1"/>
  <c r="C318" i="1"/>
  <c r="D317" i="1"/>
  <c r="G317" i="1" s="1"/>
  <c r="C317" i="1"/>
  <c r="H317" i="1" s="1"/>
  <c r="D316" i="1"/>
  <c r="C316" i="1"/>
  <c r="D315" i="1"/>
  <c r="C315" i="1"/>
  <c r="D314" i="1"/>
  <c r="C314" i="1"/>
  <c r="G313" i="1"/>
  <c r="D313" i="1"/>
  <c r="C313" i="1"/>
  <c r="H313" i="1" s="1"/>
  <c r="D312" i="1"/>
  <c r="C312" i="1"/>
  <c r="D311" i="1"/>
  <c r="C311" i="1"/>
  <c r="D310" i="1"/>
  <c r="C310" i="1"/>
  <c r="D309" i="1"/>
  <c r="C309" i="1"/>
  <c r="D308" i="1"/>
  <c r="C308" i="1"/>
  <c r="D307" i="1"/>
  <c r="C307" i="1"/>
  <c r="D306" i="1"/>
  <c r="C306" i="1"/>
  <c r="D305" i="1"/>
  <c r="C305" i="1"/>
  <c r="D304" i="1"/>
  <c r="C304" i="1"/>
  <c r="D303" i="1"/>
  <c r="G303" i="1" s="1"/>
  <c r="C303" i="1"/>
  <c r="H303" i="1" s="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G286" i="1"/>
  <c r="D286" i="1"/>
  <c r="C286" i="1"/>
  <c r="H286" i="1" s="1"/>
  <c r="D285" i="1"/>
  <c r="C285" i="1"/>
  <c r="D284" i="1"/>
  <c r="C284" i="1"/>
  <c r="D283" i="1"/>
  <c r="C283" i="1"/>
  <c r="D282" i="1"/>
  <c r="C282" i="1"/>
  <c r="D281" i="1"/>
  <c r="C281" i="1"/>
  <c r="D280" i="1"/>
  <c r="C280" i="1"/>
  <c r="D279" i="1"/>
  <c r="C279" i="1"/>
  <c r="G278" i="1"/>
  <c r="D278" i="1"/>
  <c r="C278" i="1"/>
  <c r="H278" i="1" s="1"/>
  <c r="D277" i="1"/>
  <c r="C277" i="1"/>
  <c r="D276" i="1"/>
  <c r="C276" i="1"/>
  <c r="D275" i="1"/>
  <c r="C275" i="1"/>
  <c r="D274" i="1"/>
  <c r="C274" i="1"/>
  <c r="D273" i="1"/>
  <c r="C273" i="1"/>
  <c r="D272" i="1"/>
  <c r="C272" i="1"/>
  <c r="D271" i="1"/>
  <c r="C271" i="1"/>
  <c r="D270" i="1"/>
  <c r="C270" i="1"/>
  <c r="D269" i="1"/>
  <c r="C269" i="1"/>
  <c r="D268" i="1"/>
  <c r="C268" i="1"/>
  <c r="D267" i="1"/>
  <c r="C267" i="1"/>
  <c r="D266" i="1"/>
  <c r="C266" i="1"/>
  <c r="C265" i="1"/>
  <c r="D264" i="1"/>
  <c r="C264" i="1"/>
  <c r="D263" i="1"/>
  <c r="C263" i="1"/>
  <c r="D262" i="1"/>
  <c r="C262" i="1"/>
  <c r="D261" i="1"/>
  <c r="C261" i="1"/>
  <c r="D260" i="1"/>
  <c r="C260" i="1"/>
  <c r="D259" i="1"/>
  <c r="C259" i="1"/>
  <c r="C258" i="1"/>
  <c r="D257" i="1"/>
  <c r="C257" i="1"/>
  <c r="D256" i="1"/>
  <c r="C256" i="1"/>
  <c r="D255" i="1"/>
  <c r="C255" i="1"/>
  <c r="D254" i="1"/>
  <c r="C254" i="1"/>
  <c r="H253" i="1"/>
  <c r="D253" i="1"/>
  <c r="C253" i="1"/>
  <c r="G253" i="1" s="1"/>
  <c r="D252" i="1"/>
  <c r="C252" i="1"/>
  <c r="D251" i="1"/>
  <c r="C251" i="1"/>
  <c r="D250" i="1"/>
  <c r="C250" i="1"/>
  <c r="D249" i="1"/>
  <c r="C249" i="1"/>
  <c r="D248" i="1"/>
  <c r="C248" i="1"/>
  <c r="G247" i="1"/>
  <c r="D247" i="1"/>
  <c r="C247" i="1"/>
  <c r="H247" i="1" s="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C226" i="1"/>
  <c r="D225" i="1"/>
  <c r="C225" i="1"/>
  <c r="D224" i="1"/>
  <c r="C224" i="1"/>
  <c r="D223" i="1"/>
  <c r="C223" i="1"/>
  <c r="D222" i="1"/>
  <c r="C222" i="1"/>
  <c r="D221" i="1"/>
  <c r="C221" i="1"/>
  <c r="D220" i="1"/>
  <c r="C220" i="1"/>
  <c r="D219" i="1"/>
  <c r="C219" i="1"/>
  <c r="D218" i="1"/>
  <c r="C218" i="1"/>
  <c r="D217" i="1"/>
  <c r="C217" i="1"/>
  <c r="D216" i="1"/>
  <c r="C216" i="1"/>
  <c r="D215" i="1"/>
  <c r="C215" i="1"/>
  <c r="G214" i="1"/>
  <c r="D214" i="1"/>
  <c r="C214" i="1"/>
  <c r="H214" i="1" s="1"/>
  <c r="D213" i="1"/>
  <c r="G213" i="1" s="1"/>
  <c r="C213" i="1"/>
  <c r="H213" i="1" s="1"/>
  <c r="D212" i="1"/>
  <c r="C212" i="1"/>
  <c r="D211" i="1"/>
  <c r="C211" i="1"/>
  <c r="D210" i="1"/>
  <c r="C210" i="1"/>
  <c r="D209" i="1"/>
  <c r="C209" i="1"/>
  <c r="D208" i="1"/>
  <c r="C208" i="1"/>
  <c r="H207" i="1"/>
  <c r="D207" i="1"/>
  <c r="C207" i="1"/>
  <c r="G207" i="1" s="1"/>
  <c r="D206" i="1"/>
  <c r="C206" i="1"/>
  <c r="D205" i="1"/>
  <c r="C205" i="1"/>
  <c r="D204" i="1"/>
  <c r="C204" i="1"/>
  <c r="D203" i="1"/>
  <c r="C203" i="1"/>
  <c r="G202" i="1"/>
  <c r="D202" i="1"/>
  <c r="C202" i="1"/>
  <c r="H202" i="1" s="1"/>
  <c r="D201" i="1"/>
  <c r="C201" i="1"/>
  <c r="D200" i="1"/>
  <c r="C200" i="1"/>
  <c r="D199" i="1"/>
  <c r="C199" i="1"/>
  <c r="C198" i="1"/>
  <c r="D197" i="1"/>
  <c r="C197" i="1"/>
  <c r="G196" i="1"/>
  <c r="D196" i="1"/>
  <c r="C196" i="1"/>
  <c r="H196" i="1" s="1"/>
  <c r="D195" i="1"/>
  <c r="G195" i="1" s="1"/>
  <c r="C195" i="1"/>
  <c r="H195" i="1" s="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G170" i="1" s="1"/>
  <c r="C170" i="1"/>
  <c r="H170" i="1" s="1"/>
  <c r="D169" i="1"/>
  <c r="C169" i="1"/>
  <c r="D168" i="1"/>
  <c r="G168" i="1" s="1"/>
  <c r="C168" i="1"/>
  <c r="H168" i="1" s="1"/>
  <c r="D167" i="1"/>
  <c r="C167" i="1"/>
  <c r="D166" i="1"/>
  <c r="C166" i="1"/>
  <c r="D165" i="1"/>
  <c r="C165" i="1"/>
  <c r="D164" i="1"/>
  <c r="C164" i="1"/>
  <c r="D163" i="1"/>
  <c r="C163" i="1"/>
  <c r="D162" i="1"/>
  <c r="C162" i="1"/>
  <c r="D161" i="1"/>
  <c r="G161" i="1" s="1"/>
  <c r="C161" i="1"/>
  <c r="H161" i="1" s="1"/>
  <c r="C160" i="1"/>
  <c r="D159" i="1"/>
  <c r="C159" i="1"/>
  <c r="D158" i="1"/>
  <c r="C158" i="1"/>
  <c r="D157" i="1"/>
  <c r="C157" i="1"/>
  <c r="D156" i="1"/>
  <c r="C156" i="1"/>
  <c r="D155" i="1"/>
  <c r="G155" i="1" s="1"/>
  <c r="C155" i="1"/>
  <c r="H155" i="1" s="1"/>
  <c r="G154" i="1"/>
  <c r="D154" i="1"/>
  <c r="C154" i="1"/>
  <c r="H154" i="1" s="1"/>
  <c r="D153" i="1"/>
  <c r="C153" i="1"/>
  <c r="D152" i="1"/>
  <c r="C152" i="1"/>
  <c r="D151" i="1"/>
  <c r="C151" i="1"/>
  <c r="D150" i="1"/>
  <c r="C150" i="1"/>
  <c r="C149" i="1"/>
  <c r="C148"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G131" i="1"/>
  <c r="D131" i="1"/>
  <c r="C131" i="1"/>
  <c r="H131" i="1" s="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H115" i="1"/>
  <c r="D115" i="1"/>
  <c r="C115" i="1"/>
  <c r="G115" i="1" s="1"/>
  <c r="D114" i="1"/>
  <c r="C114" i="1"/>
  <c r="D113" i="1"/>
  <c r="C113" i="1"/>
  <c r="D112" i="1"/>
  <c r="C112" i="1"/>
  <c r="D111" i="1"/>
  <c r="C111" i="1"/>
  <c r="D110" i="1"/>
  <c r="C110" i="1"/>
  <c r="H109" i="1"/>
  <c r="D109" i="1"/>
  <c r="C109" i="1"/>
  <c r="G109" i="1" s="1"/>
  <c r="D108" i="1"/>
  <c r="C108" i="1"/>
  <c r="D107" i="1"/>
  <c r="C107" i="1"/>
  <c r="D106" i="1"/>
  <c r="C106" i="1"/>
  <c r="D105" i="1"/>
  <c r="G105" i="1" s="1"/>
  <c r="C105" i="1"/>
  <c r="H105" i="1" s="1"/>
  <c r="D104" i="1"/>
  <c r="C104" i="1"/>
  <c r="G103" i="1"/>
  <c r="D103" i="1"/>
  <c r="C103" i="1"/>
  <c r="H103" i="1" s="1"/>
  <c r="C102" i="1"/>
  <c r="D101" i="1"/>
  <c r="C101" i="1"/>
  <c r="D100" i="1"/>
  <c r="C100" i="1"/>
  <c r="D99" i="1"/>
  <c r="C99" i="1"/>
  <c r="G98" i="1"/>
  <c r="D98" i="1"/>
  <c r="C98" i="1"/>
  <c r="H98" i="1" s="1"/>
  <c r="D97" i="1"/>
  <c r="C97" i="1"/>
  <c r="G96" i="1"/>
  <c r="D96" i="1"/>
  <c r="C96" i="1"/>
  <c r="H96" i="1" s="1"/>
  <c r="D95" i="1"/>
  <c r="C95" i="1"/>
  <c r="D94" i="1"/>
  <c r="C94" i="1"/>
  <c r="G93" i="1"/>
  <c r="D93" i="1"/>
  <c r="C93" i="1"/>
  <c r="H93" i="1" s="1"/>
  <c r="D92" i="1"/>
  <c r="C92" i="1"/>
  <c r="D91" i="1"/>
  <c r="C91" i="1"/>
  <c r="D90" i="1"/>
  <c r="C90" i="1"/>
  <c r="D89" i="1"/>
  <c r="C89" i="1"/>
  <c r="D88" i="1"/>
  <c r="C88" i="1"/>
  <c r="D87" i="1"/>
  <c r="G87" i="1" s="1"/>
  <c r="C87" i="1"/>
  <c r="H87" i="1" s="1"/>
  <c r="D86" i="1"/>
  <c r="C86" i="1"/>
  <c r="D85" i="1"/>
  <c r="C85" i="1"/>
  <c r="D84" i="1"/>
  <c r="C84" i="1"/>
  <c r="D83" i="1"/>
  <c r="C83" i="1"/>
  <c r="D82" i="1"/>
  <c r="C82" i="1"/>
  <c r="D81" i="1"/>
  <c r="G81" i="1" s="1"/>
  <c r="C81" i="1"/>
  <c r="H81" i="1" s="1"/>
  <c r="H80" i="1"/>
  <c r="G80" i="1"/>
  <c r="D80" i="1"/>
  <c r="C80" i="1"/>
  <c r="D79" i="1"/>
  <c r="C79" i="1"/>
  <c r="D77" i="1"/>
  <c r="C77" i="1"/>
  <c r="D76" i="1"/>
  <c r="C76" i="1"/>
  <c r="D75" i="1"/>
  <c r="C75" i="1"/>
  <c r="D74" i="1"/>
  <c r="C74" i="1"/>
  <c r="D73" i="1"/>
  <c r="C73" i="1"/>
  <c r="D72" i="1"/>
  <c r="C72" i="1"/>
  <c r="H71" i="1"/>
  <c r="D71" i="1"/>
  <c r="C71" i="1"/>
  <c r="G71" i="1" s="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G52" i="1"/>
  <c r="D52" i="1"/>
  <c r="C52" i="1"/>
  <c r="H52" i="1" s="1"/>
  <c r="G51" i="1"/>
  <c r="D51" i="1"/>
  <c r="C51" i="1"/>
  <c r="H51" i="1" s="1"/>
  <c r="D50" i="1"/>
  <c r="C50" i="1"/>
  <c r="D49" i="1"/>
  <c r="C49" i="1"/>
  <c r="D48" i="1"/>
  <c r="C48" i="1"/>
  <c r="D47" i="1"/>
  <c r="C47" i="1"/>
  <c r="G46" i="1"/>
  <c r="D46" i="1"/>
  <c r="C46" i="1"/>
  <c r="H46" i="1" s="1"/>
  <c r="D45" i="1"/>
  <c r="C45" i="1"/>
  <c r="D44" i="1"/>
  <c r="C44" i="1"/>
  <c r="D43" i="1"/>
  <c r="C43" i="1"/>
  <c r="D42" i="1"/>
  <c r="C42" i="1"/>
  <c r="D41" i="1"/>
  <c r="C41" i="1"/>
  <c r="H40" i="1"/>
  <c r="G40" i="1"/>
  <c r="D40" i="1"/>
  <c r="C40" i="1"/>
  <c r="D39" i="1"/>
  <c r="C39" i="1"/>
  <c r="D38" i="1"/>
  <c r="C38" i="1"/>
  <c r="D37" i="1"/>
  <c r="C37" i="1"/>
  <c r="D36" i="1"/>
  <c r="C36" i="1"/>
  <c r="G35" i="1"/>
  <c r="D35" i="1"/>
  <c r="C35" i="1"/>
  <c r="H35" i="1" s="1"/>
  <c r="D34" i="1"/>
  <c r="C34" i="1"/>
  <c r="D33" i="1"/>
  <c r="C33" i="1"/>
  <c r="D32" i="1"/>
  <c r="C32" i="1"/>
  <c r="H31" i="1"/>
  <c r="G31" i="1"/>
  <c r="D31" i="1"/>
  <c r="C31" i="1"/>
  <c r="D30" i="1"/>
  <c r="C30" i="1"/>
  <c r="D29" i="1"/>
  <c r="C29" i="1"/>
  <c r="D28" i="1"/>
  <c r="C28" i="1"/>
  <c r="D27" i="1"/>
  <c r="C27" i="1"/>
  <c r="D26" i="1"/>
  <c r="C26" i="1"/>
  <c r="D25" i="1"/>
  <c r="C25" i="1"/>
  <c r="D24" i="1"/>
  <c r="C24" i="1"/>
  <c r="D23" i="1"/>
  <c r="G23" i="1" s="1"/>
  <c r="C23" i="1"/>
  <c r="H23" i="1" s="1"/>
  <c r="D22" i="1"/>
  <c r="C22" i="1"/>
  <c r="D21" i="1"/>
  <c r="C21" i="1"/>
  <c r="D20" i="1"/>
  <c r="G20" i="1" s="1"/>
  <c r="C20" i="1"/>
  <c r="H20" i="1" s="1"/>
  <c r="D19" i="1"/>
  <c r="C19" i="1"/>
  <c r="D18" i="1"/>
  <c r="G18" i="1" s="1"/>
  <c r="C18" i="1"/>
  <c r="H18" i="1" s="1"/>
  <c r="D17" i="1"/>
  <c r="C17" i="1"/>
  <c r="D16" i="1"/>
  <c r="C16" i="1"/>
  <c r="D15" i="1"/>
  <c r="C15" i="1"/>
  <c r="D14" i="1"/>
  <c r="C14" i="1"/>
  <c r="D13" i="1"/>
  <c r="C13" i="1"/>
  <c r="D12" i="1"/>
  <c r="C12" i="1"/>
  <c r="D11" i="1"/>
  <c r="G11" i="1" s="1"/>
  <c r="C11" i="1"/>
  <c r="H11" i="1" s="1"/>
  <c r="D10" i="1"/>
  <c r="C10" i="1"/>
  <c r="D9" i="1"/>
  <c r="G9" i="1" s="1"/>
  <c r="C9" i="1"/>
  <c r="H9" i="1" s="1"/>
  <c r="D8" i="1"/>
  <c r="C8" i="1"/>
  <c r="D7" i="1"/>
  <c r="G7" i="1" s="1"/>
  <c r="C7" i="1"/>
  <c r="H7" i="1" s="1"/>
  <c r="D6" i="1"/>
  <c r="C6" i="1"/>
  <c r="D5" i="1"/>
  <c r="C5" i="1"/>
  <c r="C4" i="1"/>
  <c r="C3" i="1"/>
  <c r="L1477" i="9"/>
  <c r="J1477" i="9"/>
  <c r="F347" i="9"/>
  <c r="F346" i="9"/>
  <c r="G345" i="9"/>
  <c r="E345" i="9" s="1"/>
  <c r="F345" i="9"/>
  <c r="F344" i="9" s="1"/>
  <c r="F343" i="9"/>
  <c r="F342" i="9"/>
  <c r="F341" i="9" s="1"/>
  <c r="M340" i="9"/>
  <c r="L340" i="9"/>
  <c r="F340" i="9" s="1"/>
  <c r="E340" i="9"/>
  <c r="H339" i="9"/>
  <c r="G339" i="9"/>
  <c r="E339" i="9" s="1"/>
  <c r="B339" i="9" s="1"/>
  <c r="F339" i="9"/>
  <c r="H338" i="9"/>
  <c r="G338" i="9"/>
  <c r="F338" i="9"/>
  <c r="E338" i="9"/>
  <c r="B338" i="9" s="1"/>
  <c r="H337" i="9"/>
  <c r="G337" i="9"/>
  <c r="E337" i="9" s="1"/>
  <c r="B337" i="9" s="1"/>
  <c r="F337" i="9"/>
  <c r="H336" i="9"/>
  <c r="G336" i="9"/>
  <c r="E336" i="9" s="1"/>
  <c r="B336" i="9" s="1"/>
  <c r="F336" i="9"/>
  <c r="H335" i="9"/>
  <c r="G335" i="9"/>
  <c r="E335" i="9" s="1"/>
  <c r="B335" i="9" s="1"/>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s="1"/>
  <c r="H326" i="9"/>
  <c r="G326" i="9"/>
  <c r="E326" i="9" s="1"/>
  <c r="B326" i="9" s="1"/>
  <c r="F326" i="9"/>
  <c r="H325" i="9"/>
  <c r="G325" i="9"/>
  <c r="F325" i="9"/>
  <c r="H324" i="9"/>
  <c r="G324" i="9"/>
  <c r="F324" i="9"/>
  <c r="E324" i="9"/>
  <c r="B324" i="9" s="1"/>
  <c r="H323" i="9"/>
  <c r="G323" i="9"/>
  <c r="E323" i="9" s="1"/>
  <c r="B323" i="9" s="1"/>
  <c r="F323" i="9"/>
  <c r="H322" i="9"/>
  <c r="G322" i="9"/>
  <c r="F322" i="9"/>
  <c r="E322" i="9"/>
  <c r="B322" i="9"/>
  <c r="H321" i="9"/>
  <c r="G321" i="9"/>
  <c r="F321" i="9"/>
  <c r="H320" i="9"/>
  <c r="G320" i="9"/>
  <c r="F320" i="9"/>
  <c r="E320" i="9"/>
  <c r="B320" i="9" s="1"/>
  <c r="H319" i="9"/>
  <c r="G319" i="9"/>
  <c r="E319" i="9" s="1"/>
  <c r="B319" i="9" s="1"/>
  <c r="F319" i="9"/>
  <c r="H318" i="9"/>
  <c r="G318" i="9"/>
  <c r="F318" i="9"/>
  <c r="E318" i="9"/>
  <c r="B318" i="9" s="1"/>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E312" i="9" s="1"/>
  <c r="B312" i="9" s="1"/>
  <c r="F312" i="9"/>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B290" i="9" s="1"/>
  <c r="M289" i="9"/>
  <c r="L289" i="9"/>
  <c r="F289" i="9" s="1"/>
  <c r="E289" i="9"/>
  <c r="B289" i="9" s="1"/>
  <c r="M288" i="9"/>
  <c r="L288" i="9"/>
  <c r="F288" i="9" s="1"/>
  <c r="E288" i="9"/>
  <c r="B288" i="9" s="1"/>
  <c r="M287" i="9"/>
  <c r="L287" i="9"/>
  <c r="F287" i="9" s="1"/>
  <c r="E287" i="9"/>
  <c r="B287" i="9" s="1"/>
  <c r="M286" i="9"/>
  <c r="L286" i="9"/>
  <c r="E286" i="9"/>
  <c r="M285" i="9"/>
  <c r="L285" i="9"/>
  <c r="F285" i="9" s="1"/>
  <c r="E285" i="9"/>
  <c r="M284" i="9"/>
  <c r="L284" i="9"/>
  <c r="F284" i="9" s="1"/>
  <c r="E284" i="9"/>
  <c r="B284" i="9" s="1"/>
  <c r="M283" i="9"/>
  <c r="L283" i="9"/>
  <c r="F283" i="9" s="1"/>
  <c r="E283" i="9"/>
  <c r="B283" i="9" s="1"/>
  <c r="M282" i="9"/>
  <c r="L282" i="9"/>
  <c r="F282" i="9" s="1"/>
  <c r="E282" i="9"/>
  <c r="M281" i="9"/>
  <c r="L281" i="9"/>
  <c r="F281" i="9" s="1"/>
  <c r="E281" i="9"/>
  <c r="B281" i="9" s="1"/>
  <c r="M280" i="9"/>
  <c r="L280" i="9"/>
  <c r="F280" i="9" s="1"/>
  <c r="B280" i="9" s="1"/>
  <c r="E280" i="9"/>
  <c r="M279" i="9"/>
  <c r="L279" i="9"/>
  <c r="F279" i="9" s="1"/>
  <c r="E279" i="9"/>
  <c r="B279" i="9" s="1"/>
  <c r="M278" i="9"/>
  <c r="L278" i="9"/>
  <c r="F278" i="9" s="1"/>
  <c r="E278" i="9"/>
  <c r="B278" i="9" s="1"/>
  <c r="M277" i="9"/>
  <c r="F277" i="9" s="1"/>
  <c r="B277" i="9" s="1"/>
  <c r="L277" i="9"/>
  <c r="E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s="1"/>
  <c r="M247" i="9"/>
  <c r="L247" i="9"/>
  <c r="E247" i="9"/>
  <c r="M246" i="9"/>
  <c r="L246" i="9"/>
  <c r="F246" i="9" s="1"/>
  <c r="E246" i="9"/>
  <c r="M245" i="9"/>
  <c r="L245" i="9"/>
  <c r="F245" i="9" s="1"/>
  <c r="B245" i="9" s="1"/>
  <c r="E245" i="9"/>
  <c r="M244" i="9"/>
  <c r="L244" i="9"/>
  <c r="F244" i="9" s="1"/>
  <c r="E244" i="9"/>
  <c r="M243" i="9"/>
  <c r="L243" i="9"/>
  <c r="F243" i="9" s="1"/>
  <c r="E243" i="9"/>
  <c r="B243" i="9" s="1"/>
  <c r="M242" i="9"/>
  <c r="F242" i="9" s="1"/>
  <c r="B242" i="9" s="1"/>
  <c r="L242" i="9"/>
  <c r="E242" i="9"/>
  <c r="M241" i="9"/>
  <c r="L241" i="9"/>
  <c r="E241" i="9"/>
  <c r="M240" i="9"/>
  <c r="L240" i="9"/>
  <c r="F240" i="9" s="1"/>
  <c r="B240" i="9" s="1"/>
  <c r="E240" i="9"/>
  <c r="M239" i="9"/>
  <c r="L239" i="9"/>
  <c r="E239" i="9"/>
  <c r="M238" i="9"/>
  <c r="L238" i="9"/>
  <c r="F238" i="9" s="1"/>
  <c r="E238" i="9"/>
  <c r="B238" i="9" s="1"/>
  <c r="M237" i="9"/>
  <c r="L237" i="9"/>
  <c r="E237" i="9"/>
  <c r="M236" i="9"/>
  <c r="L236" i="9"/>
  <c r="E236" i="9"/>
  <c r="M235" i="9"/>
  <c r="L235" i="9"/>
  <c r="F235" i="9" s="1"/>
  <c r="E235" i="9"/>
  <c r="M234" i="9"/>
  <c r="L234" i="9"/>
  <c r="F234" i="9" s="1"/>
  <c r="E234" i="9"/>
  <c r="M233" i="9"/>
  <c r="L233" i="9"/>
  <c r="F233" i="9" s="1"/>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E166" i="9"/>
  <c r="B166" i="9" s="1"/>
  <c r="H165" i="9"/>
  <c r="G165" i="9"/>
  <c r="E165" i="9" s="1"/>
  <c r="B165" i="9" s="1"/>
  <c r="F165" i="9"/>
  <c r="H164" i="9"/>
  <c r="G164" i="9"/>
  <c r="F164" i="9"/>
  <c r="E164" i="9"/>
  <c r="B164" i="9" s="1"/>
  <c r="H163" i="9"/>
  <c r="G163" i="9"/>
  <c r="E163" i="9" s="1"/>
  <c r="B163" i="9" s="1"/>
  <c r="F163" i="9"/>
  <c r="H162" i="9"/>
  <c r="G162" i="9"/>
  <c r="E162" i="9" s="1"/>
  <c r="B162" i="9" s="1"/>
  <c r="F162" i="9"/>
  <c r="H161" i="9"/>
  <c r="G161" i="9"/>
  <c r="F161" i="9"/>
  <c r="E161" i="9"/>
  <c r="B161" i="9" s="1"/>
  <c r="H160" i="9"/>
  <c r="G160" i="9"/>
  <c r="E160" i="9" s="1"/>
  <c r="B160" i="9" s="1"/>
  <c r="F160" i="9"/>
  <c r="H159" i="9"/>
  <c r="G159" i="9"/>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s="1"/>
  <c r="H83" i="9"/>
  <c r="G83" i="9"/>
  <c r="F83" i="9"/>
  <c r="H82" i="9"/>
  <c r="G82" i="9"/>
  <c r="F82" i="9"/>
  <c r="H81" i="9"/>
  <c r="G81" i="9"/>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G65" i="9"/>
  <c r="E65" i="9" s="1"/>
  <c r="B65" i="9" s="1"/>
  <c r="F65" i="9"/>
  <c r="H64" i="9"/>
  <c r="E64" i="9" s="1"/>
  <c r="B64" i="9" s="1"/>
  <c r="G64" i="9"/>
  <c r="F64" i="9"/>
  <c r="H63" i="9"/>
  <c r="G63" i="9"/>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F56" i="9"/>
  <c r="H55" i="9"/>
  <c r="G55" i="9"/>
  <c r="E55" i="9" s="1"/>
  <c r="B55" i="9" s="1"/>
  <c r="F55" i="9"/>
  <c r="H54" i="9"/>
  <c r="G54" i="9"/>
  <c r="F54" i="9"/>
  <c r="H53" i="9"/>
  <c r="G53" i="9"/>
  <c r="E53" i="9" s="1"/>
  <c r="B53" i="9" s="1"/>
  <c r="F53" i="9"/>
  <c r="H52" i="9"/>
  <c r="G52" i="9"/>
  <c r="F52" i="9"/>
  <c r="H51" i="9"/>
  <c r="G51" i="9"/>
  <c r="F51" i="9"/>
  <c r="E51" i="9"/>
  <c r="B51" i="9" s="1"/>
  <c r="H50" i="9"/>
  <c r="G50" i="9"/>
  <c r="F50" i="9"/>
  <c r="E50" i="9"/>
  <c r="B50" i="9" s="1"/>
  <c r="H49" i="9"/>
  <c r="G49" i="9"/>
  <c r="F49" i="9"/>
  <c r="H48" i="9"/>
  <c r="G48" i="9"/>
  <c r="E48" i="9" s="1"/>
  <c r="B48" i="9" s="1"/>
  <c r="F48" i="9"/>
  <c r="H47" i="9"/>
  <c r="G47" i="9"/>
  <c r="E47" i="9" s="1"/>
  <c r="B47" i="9" s="1"/>
  <c r="F47" i="9"/>
  <c r="H46" i="9"/>
  <c r="G46" i="9"/>
  <c r="E46" i="9" s="1"/>
  <c r="B46" i="9" s="1"/>
  <c r="F46" i="9"/>
  <c r="H45" i="9"/>
  <c r="G45" i="9"/>
  <c r="F45" i="9"/>
  <c r="E45" i="9"/>
  <c r="B45" i="9" s="1"/>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F32" i="9"/>
  <c r="E32" i="9"/>
  <c r="B32" i="9" s="1"/>
  <c r="H31" i="9"/>
  <c r="G31" i="9"/>
  <c r="E31" i="9" s="1"/>
  <c r="B31" i="9" s="1"/>
  <c r="F31" i="9"/>
  <c r="H30" i="9"/>
  <c r="G30" i="9"/>
  <c r="F30" i="9"/>
  <c r="H29" i="9"/>
  <c r="G29" i="9"/>
  <c r="E29" i="9" s="1"/>
  <c r="B29" i="9" s="1"/>
  <c r="F29" i="9"/>
  <c r="H28" i="9"/>
  <c r="G28" i="9"/>
  <c r="F28" i="9"/>
  <c r="H27" i="9"/>
  <c r="G27" i="9"/>
  <c r="F27" i="9"/>
  <c r="H26" i="9"/>
  <c r="G26" i="9"/>
  <c r="F26" i="9"/>
  <c r="H25" i="9"/>
  <c r="G25" i="9"/>
  <c r="F25" i="9"/>
  <c r="F24" i="9"/>
  <c r="F4" i="9"/>
  <c r="O3" i="9"/>
  <c r="G296" i="9" s="1"/>
  <c r="E296" i="9" s="1"/>
  <c r="I3" i="9"/>
  <c r="H3" i="9"/>
  <c r="G3" i="9"/>
  <c r="E321" i="9" l="1"/>
  <c r="B321" i="9" s="1"/>
  <c r="E325" i="9"/>
  <c r="B325" i="9" s="1"/>
  <c r="E647" i="4"/>
  <c r="D641" i="1" s="1"/>
  <c r="D421" i="1"/>
  <c r="G421" i="1" s="1"/>
  <c r="I41" i="3"/>
  <c r="C1680" i="1"/>
  <c r="D52" i="8"/>
  <c r="C1629" i="1"/>
  <c r="D25" i="8"/>
  <c r="C1601" i="1" s="1"/>
  <c r="C1603" i="1"/>
  <c r="H1605" i="1"/>
  <c r="G1605" i="1"/>
  <c r="H1594" i="1"/>
  <c r="G1594" i="1"/>
  <c r="G1593" i="1"/>
  <c r="H1593" i="1"/>
  <c r="D6" i="8"/>
  <c r="C1584" i="1"/>
  <c r="F426" i="4"/>
  <c r="E159" i="9"/>
  <c r="B159" i="9" s="1"/>
  <c r="F286" i="9"/>
  <c r="B286" i="9" s="1"/>
  <c r="D591" i="1"/>
  <c r="E535" i="4"/>
  <c r="F428" i="4"/>
  <c r="E294" i="9"/>
  <c r="B294" i="9" s="1"/>
  <c r="F374" i="4"/>
  <c r="E418" i="4"/>
  <c r="D413" i="1" s="1"/>
  <c r="E648" i="4"/>
  <c r="D642" i="1" s="1"/>
  <c r="H421" i="1"/>
  <c r="E82" i="9"/>
  <c r="B82" i="9" s="1"/>
  <c r="F855" i="4"/>
  <c r="D848" i="1"/>
  <c r="E63" i="9"/>
  <c r="B63" i="9" s="1"/>
  <c r="F241" i="9"/>
  <c r="B241" i="9" s="1"/>
  <c r="E49" i="9"/>
  <c r="B49" i="9" s="1"/>
  <c r="F278" i="4"/>
  <c r="F273" i="4"/>
  <c r="F274" i="4"/>
  <c r="F247" i="9"/>
  <c r="B247" i="9" s="1"/>
  <c r="E83" i="9"/>
  <c r="B83" i="9" s="1"/>
  <c r="H258" i="1"/>
  <c r="F269" i="4"/>
  <c r="E81" i="9"/>
  <c r="B81" i="9" s="1"/>
  <c r="E230" i="4"/>
  <c r="D226" i="1" s="1"/>
  <c r="F246" i="4"/>
  <c r="F230" i="4"/>
  <c r="F237" i="4"/>
  <c r="F225" i="4"/>
  <c r="F221" i="4"/>
  <c r="F216" i="4"/>
  <c r="F208" i="4"/>
  <c r="F202" i="4"/>
  <c r="E56" i="9"/>
  <c r="B56" i="9" s="1"/>
  <c r="E164" i="4"/>
  <c r="D160" i="1" s="1"/>
  <c r="F194" i="4"/>
  <c r="E54" i="9"/>
  <c r="B54" i="9" s="1"/>
  <c r="E52" i="9"/>
  <c r="B52" i="9" s="1"/>
  <c r="F239" i="9"/>
  <c r="B239" i="9" s="1"/>
  <c r="F178" i="4"/>
  <c r="F164" i="4"/>
  <c r="F170" i="4"/>
  <c r="F165" i="4"/>
  <c r="F160" i="4"/>
  <c r="G24" i="9"/>
  <c r="H24" i="9"/>
  <c r="D149" i="1"/>
  <c r="E152" i="4"/>
  <c r="F152" i="4" s="1"/>
  <c r="F153" i="4"/>
  <c r="F237" i="9"/>
  <c r="B237" i="9" s="1"/>
  <c r="E30" i="9"/>
  <c r="B30" i="9" s="1"/>
  <c r="F229" i="9"/>
  <c r="E25" i="9"/>
  <c r="B25" i="9" s="1"/>
  <c r="E24" i="9"/>
  <c r="B24" i="9" s="1"/>
  <c r="B296" i="9"/>
  <c r="E26" i="9"/>
  <c r="B26" i="9" s="1"/>
  <c r="F112" i="4"/>
  <c r="F236" i="9"/>
  <c r="B236" i="9" s="1"/>
  <c r="F106" i="4"/>
  <c r="F107" i="4"/>
  <c r="F232" i="9"/>
  <c r="B232" i="9" s="1"/>
  <c r="E82" i="4"/>
  <c r="F83" i="4"/>
  <c r="F49" i="4"/>
  <c r="E28" i="9"/>
  <c r="B28" i="9" s="1"/>
  <c r="B230" i="9"/>
  <c r="B229" i="9"/>
  <c r="E27" i="9"/>
  <c r="B27" i="9" s="1"/>
  <c r="F8" i="4"/>
  <c r="D4" i="1"/>
  <c r="E7" i="4"/>
  <c r="D3" i="1" s="1"/>
  <c r="F6" i="6"/>
  <c r="C1401" i="1"/>
  <c r="E141" i="6"/>
  <c r="D1400" i="1"/>
  <c r="D141" i="6"/>
  <c r="F5" i="6"/>
  <c r="C1400" i="1"/>
  <c r="F219" i="5"/>
  <c r="C1223" i="1"/>
  <c r="F218" i="5"/>
  <c r="C1222" i="1"/>
  <c r="F210" i="5"/>
  <c r="C1214" i="1"/>
  <c r="F203" i="5"/>
  <c r="C1207" i="1"/>
  <c r="F202" i="5"/>
  <c r="C1206" i="1"/>
  <c r="F196" i="5"/>
  <c r="C1200" i="1"/>
  <c r="C1189" i="1"/>
  <c r="F185" i="5"/>
  <c r="F180" i="5"/>
  <c r="C1184" i="1"/>
  <c r="F177" i="5"/>
  <c r="C1181" i="1"/>
  <c r="F176" i="5"/>
  <c r="C1180" i="1"/>
  <c r="F175" i="5"/>
  <c r="C1179" i="1"/>
  <c r="F171" i="5"/>
  <c r="C1176" i="1"/>
  <c r="F165" i="5"/>
  <c r="C1170" i="1"/>
  <c r="F150" i="5"/>
  <c r="C1155" i="1"/>
  <c r="F147" i="5"/>
  <c r="C1152" i="1"/>
  <c r="F143" i="5"/>
  <c r="C1148" i="1"/>
  <c r="C1141" i="1"/>
  <c r="F136" i="5"/>
  <c r="F135" i="5"/>
  <c r="C1140" i="1"/>
  <c r="C1132" i="1"/>
  <c r="F127" i="5"/>
  <c r="C1125" i="1"/>
  <c r="F120" i="5"/>
  <c r="C1124" i="1"/>
  <c r="F119" i="5"/>
  <c r="C1112" i="1"/>
  <c r="F107" i="5"/>
  <c r="F89" i="5"/>
  <c r="C1094" i="1"/>
  <c r="F88" i="5"/>
  <c r="C1093" i="1"/>
  <c r="F82" i="5"/>
  <c r="C1087" i="1"/>
  <c r="F76" i="5"/>
  <c r="C1081" i="1"/>
  <c r="F71" i="5"/>
  <c r="C1076" i="1"/>
  <c r="C1075" i="1"/>
  <c r="F70" i="5"/>
  <c r="I23" i="3"/>
  <c r="D1074" i="1"/>
  <c r="F69" i="5"/>
  <c r="C1074" i="1"/>
  <c r="H23" i="3"/>
  <c r="D1068" i="1"/>
  <c r="E7" i="5"/>
  <c r="F63" i="5"/>
  <c r="C1068" i="1"/>
  <c r="D7" i="5"/>
  <c r="G1061" i="1"/>
  <c r="H1061" i="1"/>
  <c r="F52" i="5"/>
  <c r="C1057" i="1"/>
  <c r="F45" i="5"/>
  <c r="C1050" i="1"/>
  <c r="F41" i="5"/>
  <c r="C1046" i="1"/>
  <c r="F35" i="5"/>
  <c r="C1040" i="1"/>
  <c r="C1034" i="1"/>
  <c r="F29" i="5"/>
  <c r="F19" i="5"/>
  <c r="C1024" i="1"/>
  <c r="C1018" i="1"/>
  <c r="F13" i="5"/>
  <c r="C1017" i="1"/>
  <c r="F12" i="5"/>
  <c r="C1013" i="1"/>
  <c r="F8" i="5"/>
  <c r="F656" i="4"/>
  <c r="C649" i="1"/>
  <c r="F648" i="4"/>
  <c r="C642" i="1"/>
  <c r="F647" i="4"/>
  <c r="C641" i="1"/>
  <c r="F636" i="4"/>
  <c r="C630" i="1"/>
  <c r="F633" i="4"/>
  <c r="C627" i="1"/>
  <c r="C624" i="1"/>
  <c r="F630" i="4"/>
  <c r="F629" i="4"/>
  <c r="C623" i="1"/>
  <c r="C615" i="1"/>
  <c r="F621" i="4"/>
  <c r="F616" i="4"/>
  <c r="C610" i="1"/>
  <c r="F609" i="4"/>
  <c r="C603" i="1"/>
  <c r="F607" i="4"/>
  <c r="C601" i="1"/>
  <c r="F603" i="4"/>
  <c r="C597" i="1"/>
  <c r="F598" i="4"/>
  <c r="C592" i="1"/>
  <c r="F597" i="4"/>
  <c r="C591" i="1"/>
  <c r="C588" i="1"/>
  <c r="F594" i="4"/>
  <c r="F591" i="4"/>
  <c r="C585" i="1"/>
  <c r="F589" i="4"/>
  <c r="C583" i="1"/>
  <c r="F585" i="4"/>
  <c r="C579" i="1"/>
  <c r="F584" i="4"/>
  <c r="C578" i="1"/>
  <c r="C575" i="1"/>
  <c r="F581" i="4"/>
  <c r="F578" i="4"/>
  <c r="C572" i="1"/>
  <c r="F575" i="4"/>
  <c r="C569" i="1"/>
  <c r="F572" i="4"/>
  <c r="C566" i="1"/>
  <c r="F571" i="4"/>
  <c r="C565" i="1"/>
  <c r="F562" i="4"/>
  <c r="C556" i="1"/>
  <c r="C551" i="1"/>
  <c r="F557" i="4"/>
  <c r="C544" i="1"/>
  <c r="F550" i="4"/>
  <c r="F545" i="4"/>
  <c r="C539" i="1"/>
  <c r="F542" i="4"/>
  <c r="C536" i="1"/>
  <c r="F537" i="4"/>
  <c r="C531" i="1"/>
  <c r="F536" i="4"/>
  <c r="C530" i="1"/>
  <c r="D529" i="1"/>
  <c r="F535" i="4"/>
  <c r="C529" i="1"/>
  <c r="F532" i="4"/>
  <c r="C526" i="1"/>
  <c r="F529" i="4"/>
  <c r="C523" i="1"/>
  <c r="F526" i="4"/>
  <c r="C520" i="1"/>
  <c r="F523" i="4"/>
  <c r="C517" i="1"/>
  <c r="D516" i="1"/>
  <c r="E430" i="4"/>
  <c r="E640" i="4" s="1"/>
  <c r="D634" i="1" s="1"/>
  <c r="C516" i="1"/>
  <c r="D430" i="4"/>
  <c r="D640" i="4" s="1"/>
  <c r="F522" i="4"/>
  <c r="D418" i="4"/>
  <c r="F360" i="4"/>
  <c r="F308" i="4"/>
  <c r="D417" i="4"/>
  <c r="D299" i="4"/>
  <c r="E6" i="4"/>
  <c r="D78" i="1"/>
  <c r="D82" i="4"/>
  <c r="F91" i="4"/>
  <c r="F7" i="4"/>
  <c r="D6" i="4"/>
  <c r="G1685" i="1"/>
  <c r="H1685" i="1"/>
  <c r="G1684" i="1"/>
  <c r="H1684" i="1"/>
  <c r="H1683" i="1"/>
  <c r="G1683" i="1"/>
  <c r="G1682" i="1"/>
  <c r="H1682" i="1"/>
  <c r="G1681" i="1"/>
  <c r="H1681" i="1"/>
  <c r="H1680" i="1"/>
  <c r="G1680" i="1"/>
  <c r="H1679" i="1"/>
  <c r="G1679" i="1"/>
  <c r="H1678" i="1"/>
  <c r="G1678" i="1"/>
  <c r="H1677" i="1"/>
  <c r="G1677" i="1"/>
  <c r="H1676" i="1"/>
  <c r="G1676" i="1"/>
  <c r="G1675" i="1"/>
  <c r="H1675" i="1"/>
  <c r="G1674" i="1"/>
  <c r="H1674" i="1"/>
  <c r="G1673" i="1"/>
  <c r="H1673" i="1"/>
  <c r="G1672" i="1"/>
  <c r="H1672" i="1"/>
  <c r="G1671" i="1"/>
  <c r="H1671" i="1"/>
  <c r="G1670" i="1"/>
  <c r="H1670" i="1"/>
  <c r="G1669" i="1"/>
  <c r="H1669" i="1"/>
  <c r="G1668" i="1"/>
  <c r="H1668" i="1"/>
  <c r="G1667" i="1"/>
  <c r="H1667" i="1"/>
  <c r="H1666" i="1"/>
  <c r="G1666" i="1"/>
  <c r="H1665" i="1"/>
  <c r="G1665" i="1"/>
  <c r="H1664" i="1"/>
  <c r="G1664" i="1"/>
  <c r="H1663" i="1"/>
  <c r="G1663" i="1"/>
  <c r="G1662" i="1"/>
  <c r="H1662" i="1"/>
  <c r="H1661" i="1"/>
  <c r="G1661" i="1"/>
  <c r="H1660" i="1"/>
  <c r="G1660" i="1"/>
  <c r="H1659" i="1"/>
  <c r="G1659" i="1"/>
  <c r="H1658" i="1"/>
  <c r="G1658" i="1"/>
  <c r="H1657" i="1"/>
  <c r="G1657" i="1"/>
  <c r="G1656" i="1"/>
  <c r="H1656" i="1"/>
  <c r="G1655" i="1"/>
  <c r="H1655" i="1"/>
  <c r="H1654" i="1"/>
  <c r="G1654" i="1"/>
  <c r="H1653" i="1"/>
  <c r="G1653" i="1"/>
  <c r="G1652" i="1"/>
  <c r="H1652" i="1"/>
  <c r="H1651" i="1"/>
  <c r="G1651" i="1"/>
  <c r="H1650" i="1"/>
  <c r="G1650" i="1"/>
  <c r="H1649" i="1"/>
  <c r="G1649" i="1"/>
  <c r="G1648" i="1"/>
  <c r="H1648" i="1"/>
  <c r="G1647" i="1"/>
  <c r="H1647" i="1"/>
  <c r="H1646" i="1"/>
  <c r="G1646" i="1"/>
  <c r="G1645" i="1"/>
  <c r="H1645" i="1"/>
  <c r="H1644" i="1"/>
  <c r="G1644" i="1"/>
  <c r="H1643" i="1"/>
  <c r="G1643" i="1"/>
  <c r="H1642" i="1"/>
  <c r="G1642" i="1"/>
  <c r="G1641" i="1"/>
  <c r="H1641" i="1"/>
  <c r="H1640" i="1"/>
  <c r="G1640" i="1"/>
  <c r="H1639" i="1"/>
  <c r="G1639" i="1"/>
  <c r="H1638" i="1"/>
  <c r="G1638" i="1"/>
  <c r="H1637" i="1"/>
  <c r="G1637" i="1"/>
  <c r="H1636" i="1"/>
  <c r="G1636" i="1"/>
  <c r="H1635" i="1"/>
  <c r="G1635" i="1"/>
  <c r="H1634" i="1"/>
  <c r="G1634" i="1"/>
  <c r="H1633" i="1"/>
  <c r="G1633" i="1"/>
  <c r="H1632" i="1"/>
  <c r="G1632" i="1"/>
  <c r="G1631" i="1"/>
  <c r="H1631" i="1"/>
  <c r="G1630" i="1"/>
  <c r="H1630" i="1"/>
  <c r="G1626" i="1"/>
  <c r="H1626" i="1"/>
  <c r="G1625" i="1"/>
  <c r="H1625" i="1"/>
  <c r="H1624" i="1"/>
  <c r="G1624" i="1"/>
  <c r="G1623" i="1"/>
  <c r="H1623" i="1"/>
  <c r="G1622" i="1"/>
  <c r="H1622" i="1"/>
  <c r="H1619" i="1"/>
  <c r="G1619" i="1"/>
  <c r="H1618" i="1"/>
  <c r="G1618" i="1"/>
  <c r="H1617" i="1"/>
  <c r="G1617" i="1"/>
  <c r="G1615" i="1"/>
  <c r="H1615" i="1"/>
  <c r="G1614" i="1"/>
  <c r="H1614" i="1"/>
  <c r="H1613" i="1"/>
  <c r="G1613" i="1"/>
  <c r="G1612" i="1"/>
  <c r="H1612" i="1"/>
  <c r="G1611" i="1"/>
  <c r="H1611" i="1"/>
  <c r="G1610" i="1"/>
  <c r="H1610" i="1"/>
  <c r="H1609" i="1"/>
  <c r="G1609" i="1"/>
  <c r="H1608" i="1"/>
  <c r="G1608" i="1"/>
  <c r="H1607" i="1"/>
  <c r="G1607" i="1"/>
  <c r="H1606" i="1"/>
  <c r="G1606" i="1"/>
  <c r="H1604" i="1"/>
  <c r="G1604" i="1"/>
  <c r="G1602" i="1"/>
  <c r="H1602" i="1"/>
  <c r="G1600" i="1"/>
  <c r="H1600" i="1"/>
  <c r="H1598" i="1"/>
  <c r="G1598" i="1"/>
  <c r="H1597" i="1"/>
  <c r="G1597" i="1"/>
  <c r="H1596" i="1"/>
  <c r="G1596" i="1"/>
  <c r="H1595" i="1"/>
  <c r="G1595" i="1"/>
  <c r="H1592" i="1"/>
  <c r="G1592" i="1"/>
  <c r="G1591" i="1"/>
  <c r="H1591" i="1"/>
  <c r="G1590" i="1"/>
  <c r="H1590" i="1"/>
  <c r="G1589" i="1"/>
  <c r="H1589" i="1"/>
  <c r="G1588" i="1"/>
  <c r="H1588" i="1"/>
  <c r="G1587" i="1"/>
  <c r="H1587" i="1"/>
  <c r="H1586" i="1"/>
  <c r="G1586" i="1"/>
  <c r="H1585" i="1"/>
  <c r="G1585" i="1"/>
  <c r="H1583" i="1"/>
  <c r="G1583" i="1"/>
  <c r="H1581" i="1"/>
  <c r="G1581" i="1"/>
  <c r="H1580" i="1"/>
  <c r="J1580" i="1"/>
  <c r="G1580" i="1"/>
  <c r="I1580" i="1" s="1"/>
  <c r="H1579" i="1"/>
  <c r="G1579" i="1"/>
  <c r="I1579" i="1" s="1"/>
  <c r="J1579" i="1"/>
  <c r="H1578" i="1"/>
  <c r="I1578" i="1" s="1"/>
  <c r="J1578" i="1"/>
  <c r="J1577" i="1"/>
  <c r="H1577" i="1"/>
  <c r="G1577" i="1"/>
  <c r="I1577" i="1" s="1"/>
  <c r="G1576" i="1"/>
  <c r="H1576" i="1"/>
  <c r="H1575" i="1"/>
  <c r="J1575" i="1"/>
  <c r="G1575" i="1"/>
  <c r="I1575" i="1" s="1"/>
  <c r="J1574" i="1"/>
  <c r="H1574" i="1"/>
  <c r="G1574" i="1"/>
  <c r="I1574" i="1" s="1"/>
  <c r="G1573" i="1"/>
  <c r="J1573" i="1"/>
  <c r="H1573" i="1"/>
  <c r="H1572" i="1"/>
  <c r="J1572" i="1"/>
  <c r="G1572" i="1"/>
  <c r="I1572" i="1" s="1"/>
  <c r="G1571" i="1"/>
  <c r="H1571" i="1"/>
  <c r="H1570" i="1"/>
  <c r="G1570" i="1"/>
  <c r="J1569" i="1"/>
  <c r="H1569" i="1"/>
  <c r="G1569" i="1"/>
  <c r="I1569" i="1" s="1"/>
  <c r="J1568" i="1"/>
  <c r="H1568" i="1"/>
  <c r="G1568" i="1"/>
  <c r="I1568" i="1" s="1"/>
  <c r="H1567" i="1"/>
  <c r="J1567" i="1"/>
  <c r="G1567" i="1"/>
  <c r="I1567" i="1" s="1"/>
  <c r="J1566" i="1"/>
  <c r="G1566" i="1"/>
  <c r="H1566" i="1"/>
  <c r="J1565" i="1"/>
  <c r="H1565" i="1"/>
  <c r="G1565" i="1"/>
  <c r="I1565" i="1" s="1"/>
  <c r="G1564" i="1"/>
  <c r="H1564" i="1"/>
  <c r="J1564" i="1"/>
  <c r="J1563" i="1"/>
  <c r="H1563" i="1"/>
  <c r="G1563" i="1"/>
  <c r="I1563" i="1" s="1"/>
  <c r="H1562" i="1"/>
  <c r="G1562" i="1"/>
  <c r="G1561" i="1"/>
  <c r="J1561" i="1"/>
  <c r="H1561" i="1"/>
  <c r="H1560" i="1"/>
  <c r="J1560" i="1"/>
  <c r="G1560" i="1"/>
  <c r="I1560" i="1" s="1"/>
  <c r="H1559" i="1"/>
  <c r="J1559" i="1"/>
  <c r="G1559" i="1"/>
  <c r="I1559" i="1" s="1"/>
  <c r="J1557" i="1"/>
  <c r="H1557" i="1"/>
  <c r="G1557" i="1"/>
  <c r="I1557" i="1" s="1"/>
  <c r="G1556" i="1"/>
  <c r="H1556" i="1"/>
  <c r="J1556" i="1"/>
  <c r="G1555" i="1"/>
  <c r="H1555" i="1"/>
  <c r="G1554" i="1"/>
  <c r="H1554" i="1"/>
  <c r="G1553" i="1"/>
  <c r="H1553" i="1"/>
  <c r="J1553" i="1"/>
  <c r="H1552" i="1"/>
  <c r="G1552" i="1"/>
  <c r="I1552" i="1" s="1"/>
  <c r="J1552" i="1"/>
  <c r="H1551" i="1"/>
  <c r="J1551" i="1"/>
  <c r="G1551" i="1"/>
  <c r="I1551" i="1" s="1"/>
  <c r="H1550" i="1"/>
  <c r="G1550" i="1"/>
  <c r="I1550" i="1" s="1"/>
  <c r="J1550" i="1"/>
  <c r="G1549" i="1"/>
  <c r="J1549" i="1"/>
  <c r="H1549" i="1"/>
  <c r="J1548" i="1"/>
  <c r="G1548" i="1"/>
  <c r="H1548" i="1"/>
  <c r="G1547" i="1"/>
  <c r="H1547" i="1"/>
  <c r="J1547" i="1"/>
  <c r="G1546" i="1"/>
  <c r="H1546" i="1"/>
  <c r="J1546" i="1"/>
  <c r="J1545" i="1"/>
  <c r="H1545" i="1"/>
  <c r="G1545" i="1"/>
  <c r="I1545" i="1" s="1"/>
  <c r="J1544" i="1"/>
  <c r="H1544" i="1"/>
  <c r="G1544" i="1"/>
  <c r="I1544" i="1" s="1"/>
  <c r="J1543" i="1"/>
  <c r="H1543" i="1"/>
  <c r="G1543" i="1"/>
  <c r="I1543" i="1" s="1"/>
  <c r="H1542" i="1"/>
  <c r="J1542" i="1"/>
  <c r="G1542" i="1"/>
  <c r="I1542" i="1" s="1"/>
  <c r="J1541" i="1"/>
  <c r="H1541" i="1"/>
  <c r="G1541" i="1"/>
  <c r="I1541" i="1" s="1"/>
  <c r="J1540" i="1"/>
  <c r="H1540" i="1"/>
  <c r="G1540" i="1"/>
  <c r="I1540" i="1" s="1"/>
  <c r="G1539" i="1"/>
  <c r="H1539" i="1"/>
  <c r="G1538" i="1"/>
  <c r="H1538" i="1"/>
  <c r="G1537" i="1"/>
  <c r="H1537" i="1"/>
  <c r="H1535" i="1"/>
  <c r="G1535" i="1"/>
  <c r="G1534" i="1"/>
  <c r="H1534" i="1"/>
  <c r="H1533" i="1"/>
  <c r="G1533" i="1"/>
  <c r="H1532" i="1"/>
  <c r="G1532" i="1"/>
  <c r="H1531" i="1"/>
  <c r="G1531" i="1"/>
  <c r="G1530" i="1"/>
  <c r="H1530" i="1"/>
  <c r="H1529" i="1"/>
  <c r="G1529" i="1"/>
  <c r="G1528" i="1"/>
  <c r="H1528" i="1"/>
  <c r="H1527" i="1"/>
  <c r="G1527" i="1"/>
  <c r="H1526" i="1"/>
  <c r="G1526" i="1"/>
  <c r="H1525" i="1"/>
  <c r="G1525" i="1"/>
  <c r="H1524" i="1"/>
  <c r="G1524" i="1"/>
  <c r="H1523" i="1"/>
  <c r="G1523" i="1"/>
  <c r="H1522" i="1"/>
  <c r="G1522" i="1"/>
  <c r="G1521" i="1"/>
  <c r="H1521" i="1"/>
  <c r="G1520" i="1"/>
  <c r="H1520" i="1"/>
  <c r="G1519" i="1"/>
  <c r="H1519" i="1"/>
  <c r="H1518" i="1"/>
  <c r="G1518" i="1"/>
  <c r="G1517" i="1"/>
  <c r="H1517" i="1"/>
  <c r="G1516" i="1"/>
  <c r="H1516" i="1"/>
  <c r="H1515" i="1"/>
  <c r="G1515" i="1"/>
  <c r="G1514" i="1"/>
  <c r="H1514" i="1"/>
  <c r="G1513" i="1"/>
  <c r="H1513" i="1"/>
  <c r="G1512" i="1"/>
  <c r="H1512" i="1"/>
  <c r="H1511" i="1"/>
  <c r="G1511" i="1"/>
  <c r="G1510" i="1"/>
  <c r="H1510" i="1"/>
  <c r="H1509" i="1"/>
  <c r="G1509" i="1"/>
  <c r="H1508" i="1"/>
  <c r="G1508" i="1"/>
  <c r="H1507" i="1"/>
  <c r="G1507" i="1"/>
  <c r="H1506" i="1"/>
  <c r="G1506" i="1"/>
  <c r="H1505" i="1"/>
  <c r="G1505" i="1"/>
  <c r="H1504" i="1"/>
  <c r="G1504" i="1"/>
  <c r="G1503" i="1"/>
  <c r="H1503" i="1"/>
  <c r="G1502" i="1"/>
  <c r="H1502" i="1"/>
  <c r="G1501" i="1"/>
  <c r="H1501" i="1"/>
  <c r="G1500" i="1"/>
  <c r="H1500" i="1"/>
  <c r="H1499" i="1"/>
  <c r="G1499" i="1"/>
  <c r="H1498" i="1"/>
  <c r="G1498" i="1"/>
  <c r="H1497" i="1"/>
  <c r="G1497" i="1"/>
  <c r="H1496" i="1"/>
  <c r="G1496" i="1"/>
  <c r="G1495" i="1"/>
  <c r="H1495" i="1"/>
  <c r="H1494" i="1"/>
  <c r="G1494" i="1"/>
  <c r="H1493" i="1"/>
  <c r="G1493" i="1"/>
  <c r="H1492" i="1"/>
  <c r="G1492" i="1"/>
  <c r="H1491" i="1"/>
  <c r="G1491" i="1"/>
  <c r="H1490" i="1"/>
  <c r="G1490" i="1"/>
  <c r="H1489" i="1"/>
  <c r="G1489" i="1"/>
  <c r="H1488" i="1"/>
  <c r="G1488" i="1"/>
  <c r="H1487" i="1"/>
  <c r="G1487" i="1"/>
  <c r="H1486" i="1"/>
  <c r="G1486" i="1"/>
  <c r="G1485" i="1"/>
  <c r="H1485" i="1"/>
  <c r="H1484" i="1"/>
  <c r="G1484" i="1"/>
  <c r="H1483" i="1"/>
  <c r="G1483" i="1"/>
  <c r="G1482" i="1"/>
  <c r="H1482" i="1"/>
  <c r="H1481" i="1"/>
  <c r="G1481" i="1"/>
  <c r="H1480" i="1"/>
  <c r="G1480" i="1"/>
  <c r="H1479" i="1"/>
  <c r="G1479" i="1"/>
  <c r="G1478" i="1"/>
  <c r="H1478" i="1"/>
  <c r="H1477" i="1"/>
  <c r="G1477" i="1"/>
  <c r="H1476" i="1"/>
  <c r="G1476" i="1"/>
  <c r="H1475" i="1"/>
  <c r="G1475" i="1"/>
  <c r="H1474" i="1"/>
  <c r="G1474" i="1"/>
  <c r="H1473" i="1"/>
  <c r="G1473" i="1"/>
  <c r="H1472" i="1"/>
  <c r="G1472" i="1"/>
  <c r="H1471" i="1"/>
  <c r="G1471" i="1"/>
  <c r="G1470" i="1"/>
  <c r="H1470" i="1"/>
  <c r="G1469" i="1"/>
  <c r="H1469" i="1"/>
  <c r="G1468" i="1"/>
  <c r="H1468" i="1"/>
  <c r="G1467" i="1"/>
  <c r="H1467" i="1"/>
  <c r="G1466" i="1"/>
  <c r="H1466" i="1"/>
  <c r="G1465" i="1"/>
  <c r="H1465" i="1"/>
  <c r="H1464" i="1"/>
  <c r="G1464" i="1"/>
  <c r="H1463" i="1"/>
  <c r="G1463" i="1"/>
  <c r="H1462" i="1"/>
  <c r="G1462" i="1"/>
  <c r="G1461" i="1"/>
  <c r="H1461" i="1"/>
  <c r="G1460" i="1"/>
  <c r="H1460" i="1"/>
  <c r="H1459" i="1"/>
  <c r="G1459" i="1"/>
  <c r="H1458" i="1"/>
  <c r="G1458" i="1"/>
  <c r="G1457" i="1"/>
  <c r="H1457" i="1"/>
  <c r="H1456" i="1"/>
  <c r="G1456" i="1"/>
  <c r="G1455" i="1"/>
  <c r="H1455" i="1"/>
  <c r="H1454" i="1"/>
  <c r="G1454" i="1"/>
  <c r="G1453" i="1"/>
  <c r="H1453" i="1"/>
  <c r="H1452" i="1"/>
  <c r="G1452" i="1"/>
  <c r="H1451" i="1"/>
  <c r="G1451" i="1"/>
  <c r="G1450" i="1"/>
  <c r="H1450" i="1"/>
  <c r="H1449" i="1"/>
  <c r="G1449" i="1"/>
  <c r="H1448" i="1"/>
  <c r="G1448" i="1"/>
  <c r="H1447" i="1"/>
  <c r="G1447" i="1"/>
  <c r="H1446" i="1"/>
  <c r="G1446" i="1"/>
  <c r="H1445" i="1"/>
  <c r="G1445" i="1"/>
  <c r="G1444" i="1"/>
  <c r="H1444" i="1"/>
  <c r="H1443" i="1"/>
  <c r="G1443" i="1"/>
  <c r="G1442" i="1"/>
  <c r="H1442" i="1"/>
  <c r="H1441" i="1"/>
  <c r="G1441" i="1"/>
  <c r="G1440" i="1"/>
  <c r="H1440" i="1"/>
  <c r="G1439" i="1"/>
  <c r="H1439" i="1"/>
  <c r="G1438" i="1"/>
  <c r="H1438" i="1"/>
  <c r="G1437" i="1"/>
  <c r="H1437" i="1"/>
  <c r="G1436" i="1"/>
  <c r="H1436" i="1"/>
  <c r="G1435" i="1"/>
  <c r="H1435" i="1"/>
  <c r="H1434" i="1"/>
  <c r="G1434" i="1"/>
  <c r="G1433" i="1"/>
  <c r="H1433" i="1"/>
  <c r="G1432" i="1"/>
  <c r="H1432" i="1"/>
  <c r="H1431" i="1"/>
  <c r="G1431" i="1"/>
  <c r="H1430" i="1"/>
  <c r="G1430" i="1"/>
  <c r="H1429" i="1"/>
  <c r="G1429" i="1"/>
  <c r="H1428" i="1"/>
  <c r="G1428" i="1"/>
  <c r="H1427" i="1"/>
  <c r="G1427" i="1"/>
  <c r="H1426" i="1"/>
  <c r="G1426" i="1"/>
  <c r="H1425" i="1"/>
  <c r="G1425" i="1"/>
  <c r="G1424" i="1"/>
  <c r="H1424" i="1"/>
  <c r="H1423" i="1"/>
  <c r="G1423" i="1"/>
  <c r="H1422" i="1"/>
  <c r="G1422" i="1"/>
  <c r="H1421" i="1"/>
  <c r="G1421" i="1"/>
  <c r="H1420" i="1"/>
  <c r="G1420" i="1"/>
  <c r="H1419" i="1"/>
  <c r="G1419" i="1"/>
  <c r="H1418" i="1"/>
  <c r="G1418" i="1"/>
  <c r="H1417" i="1"/>
  <c r="G1417" i="1"/>
  <c r="G1416" i="1"/>
  <c r="H1416" i="1"/>
  <c r="G1415" i="1"/>
  <c r="H1415" i="1"/>
  <c r="G1414" i="1"/>
  <c r="H1414" i="1"/>
  <c r="H1413" i="1"/>
  <c r="G1413" i="1"/>
  <c r="H1412" i="1"/>
  <c r="G1412" i="1"/>
  <c r="H1411" i="1"/>
  <c r="G1411" i="1"/>
  <c r="H1410" i="1"/>
  <c r="G1410" i="1"/>
  <c r="G1409" i="1"/>
  <c r="H1409" i="1"/>
  <c r="G1408" i="1"/>
  <c r="H1408" i="1"/>
  <c r="G1407" i="1"/>
  <c r="H1407" i="1"/>
  <c r="H1406" i="1"/>
  <c r="G1406" i="1"/>
  <c r="G1405" i="1"/>
  <c r="H1405" i="1"/>
  <c r="G1404" i="1"/>
  <c r="H1404" i="1"/>
  <c r="H1403" i="1"/>
  <c r="G1403" i="1"/>
  <c r="G1402" i="1"/>
  <c r="H1402"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G1386" i="1"/>
  <c r="H1386" i="1"/>
  <c r="H1385" i="1"/>
  <c r="G1385" i="1"/>
  <c r="G1384" i="1"/>
  <c r="H1384" i="1"/>
  <c r="H1383" i="1"/>
  <c r="G1383" i="1"/>
  <c r="H1382" i="1"/>
  <c r="G1382" i="1"/>
  <c r="G1381" i="1"/>
  <c r="H1381" i="1"/>
  <c r="G1380" i="1"/>
  <c r="H1380" i="1"/>
  <c r="H1379" i="1"/>
  <c r="G1379" i="1"/>
  <c r="G1378" i="1"/>
  <c r="H1378" i="1"/>
  <c r="G1377" i="1"/>
  <c r="H1377" i="1"/>
  <c r="G1376" i="1"/>
  <c r="H1376" i="1"/>
  <c r="G1375" i="1"/>
  <c r="H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G1360" i="1"/>
  <c r="H1360" i="1"/>
  <c r="G1359" i="1"/>
  <c r="H1359" i="1"/>
  <c r="H1358" i="1"/>
  <c r="G1358" i="1"/>
  <c r="G1357" i="1"/>
  <c r="H1357" i="1"/>
  <c r="G1356" i="1"/>
  <c r="H1356" i="1"/>
  <c r="H1355" i="1"/>
  <c r="G1355" i="1"/>
  <c r="H1354" i="1"/>
  <c r="G1354" i="1"/>
  <c r="H1353" i="1"/>
  <c r="G1353" i="1"/>
  <c r="H1351" i="1"/>
  <c r="G1351" i="1"/>
  <c r="H1350" i="1"/>
  <c r="G1350" i="1"/>
  <c r="H1349" i="1"/>
  <c r="G1349" i="1"/>
  <c r="H1348" i="1"/>
  <c r="G1348" i="1"/>
  <c r="G1347" i="1"/>
  <c r="H1347" i="1"/>
  <c r="H1346" i="1"/>
  <c r="G1346" i="1"/>
  <c r="H1345" i="1"/>
  <c r="G1345" i="1"/>
  <c r="G1344" i="1"/>
  <c r="H1344" i="1"/>
  <c r="H1343" i="1"/>
  <c r="G1343" i="1"/>
  <c r="H1342" i="1"/>
  <c r="G1342" i="1"/>
  <c r="H1341" i="1"/>
  <c r="G1341" i="1"/>
  <c r="H1340" i="1"/>
  <c r="G1340" i="1"/>
  <c r="G1339" i="1"/>
  <c r="H1339" i="1"/>
  <c r="G1338" i="1"/>
  <c r="H1338" i="1"/>
  <c r="H1337" i="1"/>
  <c r="G1337" i="1"/>
  <c r="H1336" i="1"/>
  <c r="G1336" i="1"/>
  <c r="H1335" i="1"/>
  <c r="G1335" i="1"/>
  <c r="G1334" i="1"/>
  <c r="H1334" i="1"/>
  <c r="G1333" i="1"/>
  <c r="H1333" i="1"/>
  <c r="H1332" i="1"/>
  <c r="G1332" i="1"/>
  <c r="H1331" i="1"/>
  <c r="G1331" i="1"/>
  <c r="H1330" i="1"/>
  <c r="G1330" i="1"/>
  <c r="H1329" i="1"/>
  <c r="G1329" i="1"/>
  <c r="H1328" i="1"/>
  <c r="G1328" i="1"/>
  <c r="H1327" i="1"/>
  <c r="G1327" i="1"/>
  <c r="H1326" i="1"/>
  <c r="G1326" i="1"/>
  <c r="H1325" i="1"/>
  <c r="G1325" i="1"/>
  <c r="G1324" i="1"/>
  <c r="H1324" i="1"/>
  <c r="G1323" i="1"/>
  <c r="H1323" i="1"/>
  <c r="G1322" i="1"/>
  <c r="H1322" i="1"/>
  <c r="G1321" i="1"/>
  <c r="H1321" i="1"/>
  <c r="H1320" i="1"/>
  <c r="G1320" i="1"/>
  <c r="G1318" i="1"/>
  <c r="H1318" i="1"/>
  <c r="H1317" i="1"/>
  <c r="G1317" i="1"/>
  <c r="H1316" i="1"/>
  <c r="G1316" i="1"/>
  <c r="G1315" i="1"/>
  <c r="H1315" i="1"/>
  <c r="H1314" i="1"/>
  <c r="G1314" i="1"/>
  <c r="H1313" i="1"/>
  <c r="G1313" i="1"/>
  <c r="H1312" i="1"/>
  <c r="G1312" i="1"/>
  <c r="H1310" i="1"/>
  <c r="G1310"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G1287" i="1"/>
  <c r="H1287" i="1"/>
  <c r="G1286" i="1"/>
  <c r="H1286" i="1"/>
  <c r="G1285" i="1"/>
  <c r="H1285" i="1"/>
  <c r="G1284" i="1"/>
  <c r="H1284" i="1"/>
  <c r="H1283" i="1"/>
  <c r="G1283" i="1"/>
  <c r="H1282" i="1"/>
  <c r="G1282" i="1"/>
  <c r="G1281" i="1"/>
  <c r="H1281" i="1"/>
  <c r="H1280" i="1"/>
  <c r="G1280" i="1"/>
  <c r="G1279" i="1"/>
  <c r="H1279" i="1"/>
  <c r="G1278" i="1"/>
  <c r="H1278" i="1"/>
  <c r="G1277" i="1"/>
  <c r="H1277" i="1"/>
  <c r="H1276" i="1"/>
  <c r="G1276" i="1"/>
  <c r="G1275" i="1"/>
  <c r="H1275" i="1"/>
  <c r="H1274" i="1"/>
  <c r="G1274" i="1"/>
  <c r="H1273" i="1"/>
  <c r="G1273" i="1"/>
  <c r="H1272" i="1"/>
  <c r="G1272" i="1"/>
  <c r="G1271" i="1"/>
  <c r="H1271" i="1"/>
  <c r="H1270" i="1"/>
  <c r="G1270" i="1"/>
  <c r="G1269" i="1"/>
  <c r="H1269" i="1"/>
  <c r="G1268" i="1"/>
  <c r="H1268" i="1"/>
  <c r="H1267" i="1"/>
  <c r="G1267" i="1"/>
  <c r="G1266" i="1"/>
  <c r="H1266" i="1"/>
  <c r="G1265" i="1"/>
  <c r="H1265" i="1"/>
  <c r="G1264" i="1"/>
  <c r="H1264" i="1"/>
  <c r="H1263" i="1"/>
  <c r="G1263" i="1"/>
  <c r="H1262" i="1"/>
  <c r="G1262" i="1"/>
  <c r="G1261" i="1"/>
  <c r="H1261" i="1"/>
  <c r="G1260" i="1"/>
  <c r="H1260" i="1"/>
  <c r="H1259" i="1"/>
  <c r="G1259" i="1"/>
  <c r="H1258" i="1"/>
  <c r="G1258" i="1"/>
  <c r="H1257" i="1"/>
  <c r="G1257" i="1"/>
  <c r="G1256" i="1"/>
  <c r="H1256" i="1"/>
  <c r="H1255" i="1"/>
  <c r="G1255" i="1"/>
  <c r="G1254" i="1"/>
  <c r="H1254" i="1"/>
  <c r="G1253" i="1"/>
  <c r="H1253" i="1"/>
  <c r="H1252" i="1"/>
  <c r="G1252" i="1"/>
  <c r="H1251" i="1"/>
  <c r="G1251" i="1"/>
  <c r="G1250" i="1"/>
  <c r="H1250" i="1"/>
  <c r="G1249" i="1"/>
  <c r="H1249" i="1"/>
  <c r="G1248" i="1"/>
  <c r="H1248" i="1"/>
  <c r="H1247" i="1"/>
  <c r="G1247" i="1"/>
  <c r="G1246" i="1"/>
  <c r="H1246" i="1"/>
  <c r="G1245" i="1"/>
  <c r="H1245" i="1"/>
  <c r="H1244" i="1"/>
  <c r="G1244" i="1"/>
  <c r="G1243" i="1"/>
  <c r="H1243" i="1"/>
  <c r="H1242" i="1"/>
  <c r="G1242" i="1"/>
  <c r="G1241" i="1"/>
  <c r="H1241" i="1"/>
  <c r="G1240" i="1"/>
  <c r="H1240" i="1"/>
  <c r="H1239" i="1"/>
  <c r="G1239" i="1"/>
  <c r="G1238" i="1"/>
  <c r="H1238" i="1"/>
  <c r="G1237" i="1"/>
  <c r="H1237" i="1"/>
  <c r="H1236" i="1"/>
  <c r="G1236" i="1"/>
  <c r="H1235" i="1"/>
  <c r="G1235" i="1"/>
  <c r="H1234" i="1"/>
  <c r="G1234" i="1"/>
  <c r="H1233" i="1"/>
  <c r="G1233" i="1"/>
  <c r="H1232" i="1"/>
  <c r="G1232" i="1"/>
  <c r="G1231" i="1"/>
  <c r="H1231" i="1"/>
  <c r="G1230" i="1"/>
  <c r="H1230" i="1"/>
  <c r="G1229" i="1"/>
  <c r="H1229" i="1"/>
  <c r="G1228" i="1"/>
  <c r="H1228" i="1"/>
  <c r="G1227" i="1"/>
  <c r="H1227" i="1"/>
  <c r="G1226" i="1"/>
  <c r="H1226" i="1"/>
  <c r="H1225" i="1"/>
  <c r="G1225" i="1"/>
  <c r="H1224" i="1"/>
  <c r="G1224" i="1"/>
  <c r="H1221" i="1"/>
  <c r="G1221" i="1"/>
  <c r="H1220" i="1"/>
  <c r="G1220" i="1"/>
  <c r="G1219" i="1"/>
  <c r="H1219" i="1"/>
  <c r="H1218" i="1"/>
  <c r="G1218" i="1"/>
  <c r="H1217" i="1"/>
  <c r="G1217" i="1"/>
  <c r="G1216" i="1"/>
  <c r="H1216" i="1"/>
  <c r="G1215" i="1"/>
  <c r="H1215" i="1"/>
  <c r="G1213" i="1"/>
  <c r="H1213" i="1"/>
  <c r="G1212" i="1"/>
  <c r="H1212" i="1"/>
  <c r="H1211" i="1"/>
  <c r="G1211" i="1"/>
  <c r="H1210" i="1"/>
  <c r="G1210" i="1"/>
  <c r="H1209" i="1"/>
  <c r="G1209" i="1"/>
  <c r="H1208" i="1"/>
  <c r="G1208" i="1"/>
  <c r="G1205" i="1"/>
  <c r="H1205" i="1"/>
  <c r="G1204" i="1"/>
  <c r="H1204" i="1"/>
  <c r="G1203" i="1"/>
  <c r="H1203" i="1"/>
  <c r="H1202" i="1"/>
  <c r="G1202" i="1"/>
  <c r="H1201" i="1"/>
  <c r="G1201" i="1"/>
  <c r="H1199" i="1"/>
  <c r="G1199" i="1"/>
  <c r="H1198" i="1"/>
  <c r="G1198" i="1"/>
  <c r="G1197" i="1"/>
  <c r="H1197" i="1"/>
  <c r="G1196" i="1"/>
  <c r="H1196" i="1"/>
  <c r="G1195" i="1"/>
  <c r="H1195" i="1"/>
  <c r="G1194" i="1"/>
  <c r="H1194" i="1"/>
  <c r="H1193" i="1"/>
  <c r="G1193" i="1"/>
  <c r="G1192" i="1"/>
  <c r="H1192" i="1"/>
  <c r="G1191" i="1"/>
  <c r="H1191" i="1"/>
  <c r="G1190" i="1"/>
  <c r="H1190" i="1"/>
  <c r="G1188" i="1"/>
  <c r="H1188" i="1"/>
  <c r="G1187" i="1"/>
  <c r="H1187" i="1"/>
  <c r="G1186" i="1"/>
  <c r="H1186" i="1"/>
  <c r="G1185" i="1"/>
  <c r="H1185" i="1"/>
  <c r="G1183" i="1"/>
  <c r="H1183" i="1"/>
  <c r="G1182" i="1"/>
  <c r="H1182" i="1"/>
  <c r="G1178" i="1"/>
  <c r="H1178" i="1"/>
  <c r="G1177" i="1"/>
  <c r="H1177" i="1"/>
  <c r="G1175" i="1"/>
  <c r="H1175" i="1"/>
  <c r="H1174" i="1"/>
  <c r="G1174" i="1"/>
  <c r="H1173" i="1"/>
  <c r="G1173" i="1"/>
  <c r="H1172" i="1"/>
  <c r="G1172" i="1"/>
  <c r="H1171" i="1"/>
  <c r="G1171" i="1"/>
  <c r="G1169" i="1"/>
  <c r="H1169" i="1"/>
  <c r="H1168" i="1"/>
  <c r="G1168" i="1"/>
  <c r="G1167" i="1"/>
  <c r="H1167" i="1"/>
  <c r="H1166" i="1"/>
  <c r="G1166" i="1"/>
  <c r="H1165" i="1"/>
  <c r="G1165" i="1"/>
  <c r="H1164" i="1"/>
  <c r="G1164" i="1"/>
  <c r="H1163" i="1"/>
  <c r="G1163" i="1"/>
  <c r="G1162" i="1"/>
  <c r="H1162" i="1"/>
  <c r="H1161" i="1"/>
  <c r="G1161" i="1"/>
  <c r="H1160" i="1"/>
  <c r="G1160" i="1"/>
  <c r="G1159" i="1"/>
  <c r="H1159" i="1"/>
  <c r="H1158" i="1"/>
  <c r="G1158" i="1"/>
  <c r="H1157" i="1"/>
  <c r="G1157" i="1"/>
  <c r="H1156" i="1"/>
  <c r="G1156" i="1"/>
  <c r="G1154" i="1"/>
  <c r="H1154" i="1"/>
  <c r="G1153" i="1"/>
  <c r="H1153" i="1"/>
  <c r="G1151" i="1"/>
  <c r="H1151" i="1"/>
  <c r="G1150" i="1"/>
  <c r="H1150" i="1"/>
  <c r="G1149" i="1"/>
  <c r="H1149" i="1"/>
  <c r="H1147" i="1"/>
  <c r="G1147" i="1"/>
  <c r="H1146" i="1"/>
  <c r="G1146" i="1"/>
  <c r="H1145" i="1"/>
  <c r="G1145" i="1"/>
  <c r="H1144" i="1"/>
  <c r="G1144" i="1"/>
  <c r="H1143" i="1"/>
  <c r="G1143" i="1"/>
  <c r="H1142" i="1"/>
  <c r="G1142" i="1"/>
  <c r="G1139" i="1"/>
  <c r="H1139" i="1"/>
  <c r="G1138" i="1"/>
  <c r="H1138" i="1"/>
  <c r="H1137" i="1"/>
  <c r="G1137" i="1"/>
  <c r="G1136" i="1"/>
  <c r="H1136" i="1"/>
  <c r="G1135" i="1"/>
  <c r="H1135" i="1"/>
  <c r="H1134" i="1"/>
  <c r="G1134" i="1"/>
  <c r="G1133" i="1"/>
  <c r="H1133" i="1"/>
  <c r="G1131" i="1"/>
  <c r="H1131" i="1"/>
  <c r="G1130" i="1"/>
  <c r="H1130" i="1"/>
  <c r="H1129" i="1"/>
  <c r="G1129" i="1"/>
  <c r="G1128" i="1"/>
  <c r="H1128" i="1"/>
  <c r="G1127" i="1"/>
  <c r="H1127" i="1"/>
  <c r="G1126" i="1"/>
  <c r="H1126" i="1"/>
  <c r="G1123" i="1"/>
  <c r="H1123" i="1"/>
  <c r="H1122" i="1"/>
  <c r="G1122" i="1"/>
  <c r="H1121" i="1"/>
  <c r="G1121" i="1"/>
  <c r="G1120" i="1"/>
  <c r="H1120" i="1"/>
  <c r="H1119" i="1"/>
  <c r="G1119" i="1"/>
  <c r="H1118" i="1"/>
  <c r="G1118" i="1"/>
  <c r="H1117" i="1"/>
  <c r="G1117" i="1"/>
  <c r="H1116" i="1"/>
  <c r="G1116" i="1"/>
  <c r="G1115" i="1"/>
  <c r="H1115" i="1"/>
  <c r="H1114" i="1"/>
  <c r="G1114" i="1"/>
  <c r="H1113" i="1"/>
  <c r="G1113" i="1"/>
  <c r="H1111" i="1"/>
  <c r="G1111" i="1"/>
  <c r="H1110" i="1"/>
  <c r="G1110" i="1"/>
  <c r="G1109" i="1"/>
  <c r="H1109" i="1"/>
  <c r="H1108" i="1"/>
  <c r="G1108" i="1"/>
  <c r="G1107" i="1"/>
  <c r="H1107" i="1"/>
  <c r="H1106" i="1"/>
  <c r="G1106" i="1"/>
  <c r="H1105" i="1"/>
  <c r="G1105" i="1"/>
  <c r="H1104" i="1"/>
  <c r="G1104" i="1"/>
  <c r="H1103" i="1"/>
  <c r="G1103" i="1"/>
  <c r="H1102" i="1"/>
  <c r="G1102" i="1"/>
  <c r="H1101" i="1"/>
  <c r="G1101" i="1"/>
  <c r="H1100" i="1"/>
  <c r="G1100" i="1"/>
  <c r="G1099" i="1"/>
  <c r="H1099" i="1"/>
  <c r="H1098" i="1"/>
  <c r="G1098" i="1"/>
  <c r="H1097" i="1"/>
  <c r="G1097" i="1"/>
  <c r="G1096" i="1"/>
  <c r="H1096" i="1"/>
  <c r="H1095" i="1"/>
  <c r="G1095" i="1"/>
  <c r="H1092" i="1"/>
  <c r="G1092" i="1"/>
  <c r="G1091" i="1"/>
  <c r="H1091" i="1"/>
  <c r="G1090" i="1"/>
  <c r="H1090" i="1"/>
  <c r="H1089" i="1"/>
  <c r="G1089" i="1"/>
  <c r="H1088" i="1"/>
  <c r="G1088" i="1"/>
  <c r="G1086" i="1"/>
  <c r="H1086" i="1"/>
  <c r="G1085" i="1"/>
  <c r="H1085" i="1"/>
  <c r="H1084" i="1"/>
  <c r="G1084" i="1"/>
  <c r="H1083" i="1"/>
  <c r="G1083" i="1"/>
  <c r="H1082" i="1"/>
  <c r="G1082" i="1"/>
  <c r="H1080" i="1"/>
  <c r="G1080" i="1"/>
  <c r="H1079" i="1"/>
  <c r="G1079" i="1"/>
  <c r="H1078" i="1"/>
  <c r="G1078" i="1"/>
  <c r="H1077" i="1"/>
  <c r="G1077" i="1"/>
  <c r="H1073" i="1"/>
  <c r="G1073" i="1"/>
  <c r="G1072" i="1"/>
  <c r="H1072" i="1"/>
  <c r="G1071" i="1"/>
  <c r="H1071" i="1"/>
  <c r="G1070" i="1"/>
  <c r="H1070" i="1"/>
  <c r="H1069" i="1"/>
  <c r="G1069" i="1"/>
  <c r="H1067" i="1"/>
  <c r="G1067" i="1"/>
  <c r="H1066" i="1"/>
  <c r="G1066" i="1"/>
  <c r="H1065" i="1"/>
  <c r="G1065" i="1"/>
  <c r="G1064" i="1"/>
  <c r="H1064" i="1"/>
  <c r="G1063" i="1"/>
  <c r="H1063" i="1"/>
  <c r="H1062" i="1"/>
  <c r="G1062" i="1"/>
  <c r="G1060" i="1"/>
  <c r="H1060" i="1"/>
  <c r="H1059" i="1"/>
  <c r="G1059" i="1"/>
  <c r="H1058" i="1"/>
  <c r="G1058" i="1"/>
  <c r="H1056" i="1"/>
  <c r="G1056" i="1"/>
  <c r="H1055" i="1"/>
  <c r="G1055" i="1"/>
  <c r="G1054" i="1"/>
  <c r="H1054" i="1"/>
  <c r="G1053" i="1"/>
  <c r="H1053" i="1"/>
  <c r="G1052" i="1"/>
  <c r="H1052" i="1"/>
  <c r="G1051" i="1"/>
  <c r="H1051" i="1"/>
  <c r="G1049" i="1"/>
  <c r="H1049" i="1"/>
  <c r="H1048" i="1"/>
  <c r="G1048" i="1"/>
  <c r="G1047" i="1"/>
  <c r="H1047" i="1"/>
  <c r="H1045" i="1"/>
  <c r="G1045" i="1"/>
  <c r="H1044" i="1"/>
  <c r="G1044" i="1"/>
  <c r="G1043" i="1"/>
  <c r="H1043" i="1"/>
  <c r="G1042" i="1"/>
  <c r="H1042" i="1"/>
  <c r="H1041" i="1"/>
  <c r="G1041" i="1"/>
  <c r="G1039" i="1"/>
  <c r="H1039" i="1"/>
  <c r="H1038" i="1"/>
  <c r="G1038" i="1"/>
  <c r="G1037" i="1"/>
  <c r="H1037" i="1"/>
  <c r="G1036" i="1"/>
  <c r="H1036" i="1"/>
  <c r="H1035" i="1"/>
  <c r="G1035" i="1"/>
  <c r="G1033" i="1"/>
  <c r="H1033" i="1"/>
  <c r="H1032" i="1"/>
  <c r="G1032" i="1"/>
  <c r="H1031" i="1"/>
  <c r="G1031" i="1"/>
  <c r="G1030" i="1"/>
  <c r="H1030" i="1"/>
  <c r="G1029" i="1"/>
  <c r="H1029" i="1"/>
  <c r="G1028" i="1"/>
  <c r="H1028" i="1"/>
  <c r="G1027" i="1"/>
  <c r="H1027" i="1"/>
  <c r="H1026" i="1"/>
  <c r="G1026" i="1"/>
  <c r="H1025" i="1"/>
  <c r="G1025" i="1"/>
  <c r="H1023" i="1"/>
  <c r="G1023" i="1"/>
  <c r="H1022" i="1"/>
  <c r="G1022" i="1"/>
  <c r="H1021" i="1"/>
  <c r="G1021" i="1"/>
  <c r="H1020" i="1"/>
  <c r="G1020" i="1"/>
  <c r="G1019" i="1"/>
  <c r="H1019" i="1"/>
  <c r="H1016" i="1"/>
  <c r="G1016" i="1"/>
  <c r="H1015" i="1"/>
  <c r="G1015" i="1"/>
  <c r="H1014" i="1"/>
  <c r="G1014" i="1"/>
  <c r="H1010" i="1"/>
  <c r="G1010" i="1"/>
  <c r="H1009" i="1"/>
  <c r="G1009" i="1"/>
  <c r="H1008" i="1"/>
  <c r="G1008" i="1"/>
  <c r="H1007" i="1"/>
  <c r="G1007" i="1"/>
  <c r="H1006" i="1"/>
  <c r="G1006" i="1"/>
  <c r="G1005" i="1"/>
  <c r="H1005" i="1"/>
  <c r="G1004" i="1"/>
  <c r="H1004" i="1"/>
  <c r="H1003" i="1"/>
  <c r="G1003" i="1"/>
  <c r="H1002" i="1"/>
  <c r="G1002" i="1"/>
  <c r="H1001" i="1"/>
  <c r="G1001" i="1"/>
  <c r="G1000" i="1"/>
  <c r="H1000" i="1"/>
  <c r="H999" i="1"/>
  <c r="G999" i="1"/>
  <c r="H998" i="1"/>
  <c r="G998" i="1"/>
  <c r="H997" i="1"/>
  <c r="G997" i="1"/>
  <c r="H996" i="1"/>
  <c r="G996" i="1"/>
  <c r="H995" i="1"/>
  <c r="G995" i="1"/>
  <c r="G994" i="1"/>
  <c r="H994" i="1"/>
  <c r="G993" i="1"/>
  <c r="H993" i="1"/>
  <c r="G992" i="1"/>
  <c r="H992" i="1"/>
  <c r="G991" i="1"/>
  <c r="H991" i="1"/>
  <c r="G990" i="1"/>
  <c r="H990" i="1"/>
  <c r="G989" i="1"/>
  <c r="H989" i="1"/>
  <c r="H988" i="1"/>
  <c r="G988" i="1"/>
  <c r="H987" i="1"/>
  <c r="G987" i="1"/>
  <c r="G986" i="1"/>
  <c r="H986" i="1"/>
  <c r="G985" i="1"/>
  <c r="H985" i="1"/>
  <c r="H984" i="1"/>
  <c r="G984" i="1"/>
  <c r="H983" i="1"/>
  <c r="G983" i="1"/>
  <c r="G982" i="1"/>
  <c r="H982" i="1"/>
  <c r="H981" i="1"/>
  <c r="G981" i="1"/>
  <c r="H980" i="1"/>
  <c r="G980" i="1"/>
  <c r="H979" i="1"/>
  <c r="G979" i="1"/>
  <c r="H978" i="1"/>
  <c r="G978" i="1"/>
  <c r="G977" i="1"/>
  <c r="H977" i="1"/>
  <c r="H976" i="1"/>
  <c r="G976" i="1"/>
  <c r="H975" i="1"/>
  <c r="G975" i="1"/>
  <c r="H974" i="1"/>
  <c r="G974" i="1"/>
  <c r="H973" i="1"/>
  <c r="G973" i="1"/>
  <c r="H972" i="1"/>
  <c r="G972" i="1"/>
  <c r="G971" i="1"/>
  <c r="H971" i="1"/>
  <c r="G970" i="1"/>
  <c r="H970" i="1"/>
  <c r="H969" i="1"/>
  <c r="G969" i="1"/>
  <c r="G968" i="1"/>
  <c r="H968" i="1"/>
  <c r="H967" i="1"/>
  <c r="G967" i="1"/>
  <c r="G966" i="1"/>
  <c r="H966" i="1"/>
  <c r="H965" i="1"/>
  <c r="G965" i="1"/>
  <c r="G964" i="1"/>
  <c r="H964" i="1"/>
  <c r="H963" i="1"/>
  <c r="G963" i="1"/>
  <c r="H962" i="1"/>
  <c r="G962" i="1"/>
  <c r="G961" i="1"/>
  <c r="H961" i="1"/>
  <c r="G960" i="1"/>
  <c r="H960" i="1"/>
  <c r="H959" i="1"/>
  <c r="G959" i="1"/>
  <c r="H958" i="1"/>
  <c r="G958" i="1"/>
  <c r="H957" i="1"/>
  <c r="G957" i="1"/>
  <c r="H956" i="1"/>
  <c r="G956" i="1"/>
  <c r="H955" i="1"/>
  <c r="G955" i="1"/>
  <c r="H954" i="1"/>
  <c r="G954" i="1"/>
  <c r="H953" i="1"/>
  <c r="G953" i="1"/>
  <c r="H952" i="1"/>
  <c r="G952" i="1"/>
  <c r="G951" i="1"/>
  <c r="H951" i="1"/>
  <c r="G950" i="1"/>
  <c r="H950" i="1"/>
  <c r="H949" i="1"/>
  <c r="G949" i="1"/>
  <c r="H948" i="1"/>
  <c r="G948" i="1"/>
  <c r="H947" i="1"/>
  <c r="G947" i="1"/>
  <c r="H946" i="1"/>
  <c r="G946" i="1"/>
  <c r="H945" i="1"/>
  <c r="G945" i="1"/>
  <c r="H944" i="1"/>
  <c r="G944" i="1"/>
  <c r="G943" i="1"/>
  <c r="H943" i="1"/>
  <c r="G942" i="1"/>
  <c r="H942" i="1"/>
  <c r="H941" i="1"/>
  <c r="G941" i="1"/>
  <c r="G940" i="1"/>
  <c r="H940" i="1"/>
  <c r="H939" i="1"/>
  <c r="G939" i="1"/>
  <c r="G938" i="1"/>
  <c r="H938" i="1"/>
  <c r="G937" i="1"/>
  <c r="H937" i="1"/>
  <c r="H936" i="1"/>
  <c r="G936" i="1"/>
  <c r="G935" i="1"/>
  <c r="H935" i="1"/>
  <c r="H934" i="1"/>
  <c r="G934" i="1"/>
  <c r="H933" i="1"/>
  <c r="G933" i="1"/>
  <c r="H932" i="1"/>
  <c r="G932" i="1"/>
  <c r="G931" i="1"/>
  <c r="H931" i="1"/>
  <c r="G930" i="1"/>
  <c r="H930" i="1"/>
  <c r="G929" i="1"/>
  <c r="H929" i="1"/>
  <c r="G928" i="1"/>
  <c r="H928" i="1"/>
  <c r="G927" i="1"/>
  <c r="H927" i="1"/>
  <c r="G926" i="1"/>
  <c r="H926" i="1"/>
  <c r="H925" i="1"/>
  <c r="G925" i="1"/>
  <c r="H924" i="1"/>
  <c r="G924" i="1"/>
  <c r="H923" i="1"/>
  <c r="G923" i="1"/>
  <c r="G922" i="1"/>
  <c r="H922" i="1"/>
  <c r="H921" i="1"/>
  <c r="G921" i="1"/>
  <c r="H920" i="1"/>
  <c r="G920" i="1"/>
  <c r="H919" i="1"/>
  <c r="G919" i="1"/>
  <c r="H918" i="1"/>
  <c r="G918" i="1"/>
  <c r="G917" i="1"/>
  <c r="H917" i="1"/>
  <c r="G916" i="1"/>
  <c r="H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G898" i="1"/>
  <c r="H898" i="1"/>
  <c r="G897" i="1"/>
  <c r="H897" i="1"/>
  <c r="H896" i="1"/>
  <c r="G896" i="1"/>
  <c r="H895" i="1"/>
  <c r="G895" i="1"/>
  <c r="H894" i="1"/>
  <c r="G894" i="1"/>
  <c r="G893" i="1"/>
  <c r="H893" i="1"/>
  <c r="H892" i="1"/>
  <c r="G892" i="1"/>
  <c r="H891" i="1"/>
  <c r="G891" i="1"/>
  <c r="H890" i="1"/>
  <c r="G890" i="1"/>
  <c r="H889" i="1"/>
  <c r="G889" i="1"/>
  <c r="H888" i="1"/>
  <c r="G888" i="1"/>
  <c r="H887" i="1"/>
  <c r="G887" i="1"/>
  <c r="H886" i="1"/>
  <c r="G886" i="1"/>
  <c r="H885" i="1"/>
  <c r="G885" i="1"/>
  <c r="G884" i="1"/>
  <c r="H884" i="1"/>
  <c r="H883" i="1"/>
  <c r="G883" i="1"/>
  <c r="H882" i="1"/>
  <c r="G882" i="1"/>
  <c r="H881" i="1"/>
  <c r="G881" i="1"/>
  <c r="H880" i="1"/>
  <c r="G880" i="1"/>
  <c r="H879" i="1"/>
  <c r="G879" i="1"/>
  <c r="G878" i="1"/>
  <c r="H878" i="1"/>
  <c r="H877" i="1"/>
  <c r="G877" i="1"/>
  <c r="H876" i="1"/>
  <c r="G876" i="1"/>
  <c r="H875" i="1"/>
  <c r="G875" i="1"/>
  <c r="G874" i="1"/>
  <c r="H874" i="1"/>
  <c r="G873" i="1"/>
  <c r="H873" i="1"/>
  <c r="H872" i="1"/>
  <c r="G872" i="1"/>
  <c r="H871" i="1"/>
  <c r="G871" i="1"/>
  <c r="H870" i="1"/>
  <c r="G870" i="1"/>
  <c r="H869" i="1"/>
  <c r="G869" i="1"/>
  <c r="G868" i="1"/>
  <c r="H868" i="1"/>
  <c r="G867" i="1"/>
  <c r="H867" i="1"/>
  <c r="G866" i="1"/>
  <c r="H866" i="1"/>
  <c r="G865" i="1"/>
  <c r="H865" i="1"/>
  <c r="G864" i="1"/>
  <c r="H864" i="1"/>
  <c r="G863" i="1"/>
  <c r="H863" i="1"/>
  <c r="G862" i="1"/>
  <c r="H862" i="1"/>
  <c r="G861" i="1"/>
  <c r="H861" i="1"/>
  <c r="H860" i="1"/>
  <c r="G860" i="1"/>
  <c r="H859" i="1"/>
  <c r="G859" i="1"/>
  <c r="G858" i="1"/>
  <c r="H858" i="1"/>
  <c r="G857" i="1"/>
  <c r="H857" i="1"/>
  <c r="H856" i="1"/>
  <c r="G856" i="1"/>
  <c r="G855" i="1"/>
  <c r="H855" i="1"/>
  <c r="G854" i="1"/>
  <c r="H854" i="1"/>
  <c r="G853" i="1"/>
  <c r="H853" i="1"/>
  <c r="G852" i="1"/>
  <c r="H852" i="1"/>
  <c r="G851" i="1"/>
  <c r="H851" i="1"/>
  <c r="H850" i="1"/>
  <c r="G850" i="1"/>
  <c r="H849" i="1"/>
  <c r="G849" i="1"/>
  <c r="H847" i="1"/>
  <c r="G847" i="1"/>
  <c r="H846" i="1"/>
  <c r="G846" i="1"/>
  <c r="G845" i="1"/>
  <c r="H845" i="1"/>
  <c r="H844" i="1"/>
  <c r="G844" i="1"/>
  <c r="H843" i="1"/>
  <c r="G843" i="1"/>
  <c r="H842" i="1"/>
  <c r="G842" i="1"/>
  <c r="H841" i="1"/>
  <c r="G841" i="1"/>
  <c r="H840" i="1"/>
  <c r="G840" i="1"/>
  <c r="H839" i="1"/>
  <c r="G839" i="1"/>
  <c r="G838" i="1"/>
  <c r="H838" i="1"/>
  <c r="G837" i="1"/>
  <c r="H837" i="1"/>
  <c r="H836" i="1"/>
  <c r="G836" i="1"/>
  <c r="G835" i="1"/>
  <c r="H835" i="1"/>
  <c r="H834" i="1"/>
  <c r="G834" i="1"/>
  <c r="H833" i="1"/>
  <c r="G833" i="1"/>
  <c r="G832" i="1"/>
  <c r="H832" i="1"/>
  <c r="G831" i="1"/>
  <c r="H831" i="1"/>
  <c r="G830" i="1"/>
  <c r="H830" i="1"/>
  <c r="H829" i="1"/>
  <c r="G829" i="1"/>
  <c r="H828" i="1"/>
  <c r="G828" i="1"/>
  <c r="G827" i="1"/>
  <c r="H827" i="1"/>
  <c r="G826" i="1"/>
  <c r="H826" i="1"/>
  <c r="H825" i="1"/>
  <c r="G825" i="1"/>
  <c r="H824" i="1"/>
  <c r="G824" i="1"/>
  <c r="H823" i="1"/>
  <c r="G823" i="1"/>
  <c r="H822" i="1"/>
  <c r="G822" i="1"/>
  <c r="G821" i="1"/>
  <c r="H821" i="1"/>
  <c r="H820" i="1"/>
  <c r="G820" i="1"/>
  <c r="H819" i="1"/>
  <c r="G819" i="1"/>
  <c r="H818" i="1"/>
  <c r="G818" i="1"/>
  <c r="H817" i="1"/>
  <c r="G817" i="1"/>
  <c r="H816" i="1"/>
  <c r="G816" i="1"/>
  <c r="H815" i="1"/>
  <c r="G815" i="1"/>
  <c r="H814" i="1"/>
  <c r="G814" i="1"/>
  <c r="H813" i="1"/>
  <c r="G813" i="1"/>
  <c r="H812" i="1"/>
  <c r="G812" i="1"/>
  <c r="H811" i="1"/>
  <c r="G811" i="1"/>
  <c r="G810" i="1"/>
  <c r="H810" i="1"/>
  <c r="H809" i="1"/>
  <c r="G809" i="1"/>
  <c r="G808" i="1"/>
  <c r="H808" i="1"/>
  <c r="H807" i="1"/>
  <c r="G807" i="1"/>
  <c r="G806" i="1"/>
  <c r="H806" i="1"/>
  <c r="G805" i="1"/>
  <c r="H805" i="1"/>
  <c r="G804" i="1"/>
  <c r="H804" i="1"/>
  <c r="H803" i="1"/>
  <c r="G803" i="1"/>
  <c r="G802" i="1"/>
  <c r="H802" i="1"/>
  <c r="G801" i="1"/>
  <c r="H801" i="1"/>
  <c r="G800" i="1"/>
  <c r="H800" i="1"/>
  <c r="G799" i="1"/>
  <c r="H799" i="1"/>
  <c r="G798" i="1"/>
  <c r="H798" i="1"/>
  <c r="G797" i="1"/>
  <c r="H797" i="1"/>
  <c r="G796" i="1"/>
  <c r="H796" i="1"/>
  <c r="H795" i="1"/>
  <c r="G795" i="1"/>
  <c r="H794" i="1"/>
  <c r="G794" i="1"/>
  <c r="H793" i="1"/>
  <c r="G793" i="1"/>
  <c r="G792" i="1"/>
  <c r="H792" i="1"/>
  <c r="H791" i="1"/>
  <c r="G791" i="1"/>
  <c r="H790" i="1"/>
  <c r="G790" i="1"/>
  <c r="G789" i="1"/>
  <c r="H789" i="1"/>
  <c r="H788" i="1"/>
  <c r="G788" i="1"/>
  <c r="H787" i="1"/>
  <c r="G787" i="1"/>
  <c r="G786" i="1"/>
  <c r="H786" i="1"/>
  <c r="H785" i="1"/>
  <c r="G785" i="1"/>
  <c r="G784" i="1"/>
  <c r="H784" i="1"/>
  <c r="G783" i="1"/>
  <c r="H783" i="1"/>
  <c r="G782" i="1"/>
  <c r="H782" i="1"/>
  <c r="H781" i="1"/>
  <c r="G781" i="1"/>
  <c r="G780" i="1"/>
  <c r="H780" i="1"/>
  <c r="G779" i="1"/>
  <c r="H779" i="1"/>
  <c r="H778" i="1"/>
  <c r="G778" i="1"/>
  <c r="G777" i="1"/>
  <c r="H777" i="1"/>
  <c r="G776" i="1"/>
  <c r="H776" i="1"/>
  <c r="G775" i="1"/>
  <c r="H775" i="1"/>
  <c r="G774" i="1"/>
  <c r="H774" i="1"/>
  <c r="G773" i="1"/>
  <c r="H773" i="1"/>
  <c r="G772" i="1"/>
  <c r="H772" i="1"/>
  <c r="G771" i="1"/>
  <c r="H771" i="1"/>
  <c r="H770" i="1"/>
  <c r="G770" i="1"/>
  <c r="G769" i="1"/>
  <c r="H769" i="1"/>
  <c r="H768" i="1"/>
  <c r="G768" i="1"/>
  <c r="G767" i="1"/>
  <c r="H767" i="1"/>
  <c r="H766" i="1"/>
  <c r="G766" i="1"/>
  <c r="H765" i="1"/>
  <c r="G765" i="1"/>
  <c r="H764" i="1"/>
  <c r="G764" i="1"/>
  <c r="H763" i="1"/>
  <c r="G763" i="1"/>
  <c r="H762" i="1"/>
  <c r="G762" i="1"/>
  <c r="H761" i="1"/>
  <c r="G761" i="1"/>
  <c r="H760" i="1"/>
  <c r="G760" i="1"/>
  <c r="G759" i="1"/>
  <c r="H759" i="1"/>
  <c r="H758" i="1"/>
  <c r="G758" i="1"/>
  <c r="G757" i="1"/>
  <c r="H757" i="1"/>
  <c r="G756" i="1"/>
  <c r="H756" i="1"/>
  <c r="G755" i="1"/>
  <c r="H755" i="1"/>
  <c r="G754" i="1"/>
  <c r="H754" i="1"/>
  <c r="G753" i="1"/>
  <c r="H753" i="1"/>
  <c r="G752" i="1"/>
  <c r="H752" i="1"/>
  <c r="H751" i="1"/>
  <c r="G751" i="1"/>
  <c r="G750" i="1"/>
  <c r="H750" i="1"/>
  <c r="H749" i="1"/>
  <c r="G749" i="1"/>
  <c r="H748" i="1"/>
  <c r="G748" i="1"/>
  <c r="H747" i="1"/>
  <c r="G747" i="1"/>
  <c r="G746" i="1"/>
  <c r="H746" i="1"/>
  <c r="G745" i="1"/>
  <c r="H745" i="1"/>
  <c r="H744" i="1"/>
  <c r="G744" i="1"/>
  <c r="G743" i="1"/>
  <c r="H743" i="1"/>
  <c r="H742" i="1"/>
  <c r="G742" i="1"/>
  <c r="H741" i="1"/>
  <c r="G741" i="1"/>
  <c r="H740" i="1"/>
  <c r="G740" i="1"/>
  <c r="G739" i="1"/>
  <c r="H739" i="1"/>
  <c r="H738" i="1"/>
  <c r="G738" i="1"/>
  <c r="G737" i="1"/>
  <c r="H737" i="1"/>
  <c r="G736" i="1"/>
  <c r="H736" i="1"/>
  <c r="H735" i="1"/>
  <c r="G735" i="1"/>
  <c r="H734" i="1"/>
  <c r="G734" i="1"/>
  <c r="H733" i="1"/>
  <c r="G733" i="1"/>
  <c r="H732" i="1"/>
  <c r="G732" i="1"/>
  <c r="G731" i="1"/>
  <c r="H731" i="1"/>
  <c r="G730" i="1"/>
  <c r="H730" i="1"/>
  <c r="H729" i="1"/>
  <c r="G729" i="1"/>
  <c r="G728" i="1"/>
  <c r="H728" i="1"/>
  <c r="G727" i="1"/>
  <c r="H727" i="1"/>
  <c r="G726" i="1"/>
  <c r="H726" i="1"/>
  <c r="G725" i="1"/>
  <c r="H725" i="1"/>
  <c r="G724" i="1"/>
  <c r="H724" i="1"/>
  <c r="G723" i="1"/>
  <c r="H723" i="1"/>
  <c r="G722" i="1"/>
  <c r="H722" i="1"/>
  <c r="G721" i="1"/>
  <c r="H721" i="1"/>
  <c r="H720" i="1"/>
  <c r="G720" i="1"/>
  <c r="H719" i="1"/>
  <c r="G719" i="1"/>
  <c r="G718" i="1"/>
  <c r="H718" i="1"/>
  <c r="H717" i="1"/>
  <c r="G717" i="1"/>
  <c r="H716" i="1"/>
  <c r="G716" i="1"/>
  <c r="G715" i="1"/>
  <c r="H715" i="1"/>
  <c r="H714" i="1"/>
  <c r="G714" i="1"/>
  <c r="H713" i="1"/>
  <c r="G713" i="1"/>
  <c r="H712" i="1"/>
  <c r="G712" i="1"/>
  <c r="H711" i="1"/>
  <c r="G711" i="1"/>
  <c r="H710" i="1"/>
  <c r="G710" i="1"/>
  <c r="H709" i="1"/>
  <c r="G709" i="1"/>
  <c r="H708" i="1"/>
  <c r="G708" i="1"/>
  <c r="H707" i="1"/>
  <c r="G707" i="1"/>
  <c r="H706" i="1"/>
  <c r="G706" i="1"/>
  <c r="G705" i="1"/>
  <c r="H705" i="1"/>
  <c r="H704" i="1"/>
  <c r="G704" i="1"/>
  <c r="H703" i="1"/>
  <c r="G703" i="1"/>
  <c r="G702" i="1"/>
  <c r="H702" i="1"/>
  <c r="G701" i="1"/>
  <c r="H701" i="1"/>
  <c r="H700" i="1"/>
  <c r="G700" i="1"/>
  <c r="H699" i="1"/>
  <c r="G699" i="1"/>
  <c r="H698" i="1"/>
  <c r="G698" i="1"/>
  <c r="G697" i="1"/>
  <c r="H697" i="1"/>
  <c r="G696" i="1"/>
  <c r="H696" i="1"/>
  <c r="G695" i="1"/>
  <c r="H695" i="1"/>
  <c r="H694" i="1"/>
  <c r="G694" i="1"/>
  <c r="G693" i="1"/>
  <c r="H693" i="1"/>
  <c r="G692" i="1"/>
  <c r="H692" i="1"/>
  <c r="H691" i="1"/>
  <c r="G691" i="1"/>
  <c r="H690" i="1"/>
  <c r="G690" i="1"/>
  <c r="G688" i="1"/>
  <c r="H688" i="1"/>
  <c r="G687" i="1"/>
  <c r="H687" i="1"/>
  <c r="G686" i="1"/>
  <c r="H686" i="1"/>
  <c r="G685" i="1"/>
  <c r="H685" i="1"/>
  <c r="H684" i="1"/>
  <c r="G684" i="1"/>
  <c r="G683" i="1"/>
  <c r="H683" i="1"/>
  <c r="H682" i="1"/>
  <c r="G682" i="1"/>
  <c r="G681" i="1"/>
  <c r="H681" i="1"/>
  <c r="H680" i="1"/>
  <c r="G680" i="1"/>
  <c r="H679" i="1"/>
  <c r="G679" i="1"/>
  <c r="H678" i="1"/>
  <c r="G678" i="1"/>
  <c r="H677" i="1"/>
  <c r="G677" i="1"/>
  <c r="H676" i="1"/>
  <c r="G676" i="1"/>
  <c r="H675" i="1"/>
  <c r="G675" i="1"/>
  <c r="H674" i="1"/>
  <c r="G674" i="1"/>
  <c r="H673" i="1"/>
  <c r="G673" i="1"/>
  <c r="H672" i="1"/>
  <c r="G672" i="1"/>
  <c r="H671" i="1"/>
  <c r="G671" i="1"/>
  <c r="H670" i="1"/>
  <c r="G670" i="1"/>
  <c r="H669" i="1"/>
  <c r="G669" i="1"/>
  <c r="G668" i="1"/>
  <c r="H668" i="1"/>
  <c r="H667" i="1"/>
  <c r="G667" i="1"/>
  <c r="G666" i="1"/>
  <c r="H666" i="1"/>
  <c r="G665" i="1"/>
  <c r="H665" i="1"/>
  <c r="H664" i="1"/>
  <c r="G664" i="1"/>
  <c r="G663" i="1"/>
  <c r="H663" i="1"/>
  <c r="H662" i="1"/>
  <c r="G662" i="1"/>
  <c r="G661" i="1"/>
  <c r="H661" i="1"/>
  <c r="G660" i="1"/>
  <c r="H660" i="1"/>
  <c r="H659" i="1"/>
  <c r="G659" i="1"/>
  <c r="G658" i="1"/>
  <c r="H658" i="1"/>
  <c r="G657" i="1"/>
  <c r="H657" i="1"/>
  <c r="H656" i="1"/>
  <c r="G656" i="1"/>
  <c r="G655" i="1"/>
  <c r="H655" i="1"/>
  <c r="G654" i="1"/>
  <c r="H654" i="1"/>
  <c r="G653" i="1"/>
  <c r="H653" i="1"/>
  <c r="G652" i="1"/>
  <c r="H652" i="1"/>
  <c r="H651" i="1"/>
  <c r="G651" i="1"/>
  <c r="H650" i="1"/>
  <c r="G650" i="1"/>
  <c r="H648" i="1"/>
  <c r="G648" i="1"/>
  <c r="H647" i="1"/>
  <c r="G647" i="1"/>
  <c r="G646" i="1"/>
  <c r="H646" i="1"/>
  <c r="G645" i="1"/>
  <c r="H645" i="1"/>
  <c r="H636" i="1"/>
  <c r="G636" i="1"/>
  <c r="H635" i="1"/>
  <c r="G635" i="1"/>
  <c r="G632" i="1"/>
  <c r="H632" i="1"/>
  <c r="G631" i="1"/>
  <c r="H631" i="1"/>
  <c r="G629" i="1"/>
  <c r="H629" i="1"/>
  <c r="G628" i="1"/>
  <c r="H628" i="1"/>
  <c r="G626" i="1"/>
  <c r="H626" i="1"/>
  <c r="G625" i="1"/>
  <c r="H625" i="1"/>
  <c r="H622" i="1"/>
  <c r="G622" i="1"/>
  <c r="H621" i="1"/>
  <c r="G621" i="1"/>
  <c r="H620" i="1"/>
  <c r="G620" i="1"/>
  <c r="G619" i="1"/>
  <c r="H619" i="1"/>
  <c r="H618" i="1"/>
  <c r="G618" i="1"/>
  <c r="G617" i="1"/>
  <c r="H617" i="1"/>
  <c r="H616" i="1"/>
  <c r="G616" i="1"/>
  <c r="H614" i="1"/>
  <c r="G614" i="1"/>
  <c r="H613" i="1"/>
  <c r="G613" i="1"/>
  <c r="H612" i="1"/>
  <c r="G612" i="1"/>
  <c r="H611" i="1"/>
  <c r="G611" i="1"/>
  <c r="H609" i="1"/>
  <c r="G609" i="1"/>
  <c r="H608" i="1"/>
  <c r="G608" i="1"/>
  <c r="H607" i="1"/>
  <c r="G607" i="1"/>
  <c r="H606" i="1"/>
  <c r="G606" i="1"/>
  <c r="H605" i="1"/>
  <c r="G605" i="1"/>
  <c r="G604" i="1"/>
  <c r="H604" i="1"/>
  <c r="G602" i="1"/>
  <c r="H602" i="1"/>
  <c r="H600" i="1"/>
  <c r="G600" i="1"/>
  <c r="H599" i="1"/>
  <c r="G599" i="1"/>
  <c r="H598" i="1"/>
  <c r="G598" i="1"/>
  <c r="H596" i="1"/>
  <c r="G596" i="1"/>
  <c r="H595" i="1"/>
  <c r="G595" i="1"/>
  <c r="H594" i="1"/>
  <c r="G594" i="1"/>
  <c r="H593" i="1"/>
  <c r="G593" i="1"/>
  <c r="H590" i="1"/>
  <c r="G590" i="1"/>
  <c r="G589" i="1"/>
  <c r="H589" i="1"/>
  <c r="H587" i="1"/>
  <c r="G587" i="1"/>
  <c r="G586" i="1"/>
  <c r="H586" i="1"/>
  <c r="G584" i="1"/>
  <c r="H584" i="1"/>
  <c r="G582" i="1"/>
  <c r="H582" i="1"/>
  <c r="H581" i="1"/>
  <c r="G581" i="1"/>
  <c r="H580" i="1"/>
  <c r="G580" i="1"/>
  <c r="G576" i="1"/>
  <c r="H576" i="1"/>
  <c r="G574" i="1"/>
  <c r="H574" i="1"/>
  <c r="H573" i="1"/>
  <c r="G573" i="1"/>
  <c r="G571" i="1"/>
  <c r="H571" i="1"/>
  <c r="H570" i="1"/>
  <c r="G570" i="1"/>
  <c r="H568" i="1"/>
  <c r="G568" i="1"/>
  <c r="H567" i="1"/>
  <c r="G567" i="1"/>
  <c r="H564" i="1"/>
  <c r="G564" i="1"/>
  <c r="G563" i="1"/>
  <c r="H563" i="1"/>
  <c r="G562" i="1"/>
  <c r="H562" i="1"/>
  <c r="G561" i="1"/>
  <c r="H561" i="1"/>
  <c r="G559" i="1"/>
  <c r="H559" i="1"/>
  <c r="G558" i="1"/>
  <c r="H558" i="1"/>
  <c r="G557" i="1"/>
  <c r="H557" i="1"/>
  <c r="H555" i="1"/>
  <c r="G555" i="1"/>
  <c r="H554" i="1"/>
  <c r="G554" i="1"/>
  <c r="H553" i="1"/>
  <c r="G553" i="1"/>
  <c r="H552" i="1"/>
  <c r="G552" i="1"/>
  <c r="G550" i="1"/>
  <c r="H550" i="1"/>
  <c r="H549" i="1"/>
  <c r="G549" i="1"/>
  <c r="G548" i="1"/>
  <c r="H548" i="1"/>
  <c r="G547" i="1"/>
  <c r="H547" i="1"/>
  <c r="H546" i="1"/>
  <c r="G546" i="1"/>
  <c r="H545" i="1"/>
  <c r="G545" i="1"/>
  <c r="H543" i="1"/>
  <c r="G543" i="1"/>
  <c r="H542" i="1"/>
  <c r="G542" i="1"/>
  <c r="G541" i="1"/>
  <c r="H541" i="1"/>
  <c r="G540" i="1"/>
  <c r="H540" i="1"/>
  <c r="H538" i="1"/>
  <c r="G538" i="1"/>
  <c r="G537" i="1"/>
  <c r="H537" i="1"/>
  <c r="H535" i="1"/>
  <c r="G535" i="1"/>
  <c r="H534" i="1"/>
  <c r="G534" i="1"/>
  <c r="G533" i="1"/>
  <c r="H533" i="1"/>
  <c r="G532" i="1"/>
  <c r="H532" i="1"/>
  <c r="H528" i="1"/>
  <c r="G528" i="1"/>
  <c r="H527" i="1"/>
  <c r="G527" i="1"/>
  <c r="G525" i="1"/>
  <c r="H525" i="1"/>
  <c r="G524" i="1"/>
  <c r="H524" i="1"/>
  <c r="G522" i="1"/>
  <c r="H522" i="1"/>
  <c r="H521" i="1"/>
  <c r="G521" i="1"/>
  <c r="H519" i="1"/>
  <c r="G519" i="1"/>
  <c r="H518" i="1"/>
  <c r="G518" i="1"/>
  <c r="H515" i="1"/>
  <c r="G515" i="1"/>
  <c r="G514" i="1"/>
  <c r="H514" i="1"/>
  <c r="G513" i="1"/>
  <c r="H513" i="1"/>
  <c r="H512" i="1"/>
  <c r="G512" i="1"/>
  <c r="G511" i="1"/>
  <c r="H511" i="1"/>
  <c r="H510" i="1"/>
  <c r="G510" i="1"/>
  <c r="G509" i="1"/>
  <c r="H509" i="1"/>
  <c r="H508" i="1"/>
  <c r="G508" i="1"/>
  <c r="G507" i="1"/>
  <c r="H507" i="1"/>
  <c r="G506" i="1"/>
  <c r="H506" i="1"/>
  <c r="H505" i="1"/>
  <c r="G505" i="1"/>
  <c r="H504" i="1"/>
  <c r="G504" i="1"/>
  <c r="G503" i="1"/>
  <c r="H503" i="1"/>
  <c r="G502" i="1"/>
  <c r="H502" i="1"/>
  <c r="G501" i="1"/>
  <c r="H501" i="1"/>
  <c r="G499" i="1"/>
  <c r="H499" i="1"/>
  <c r="G498" i="1"/>
  <c r="H498" i="1"/>
  <c r="H497" i="1"/>
  <c r="G497" i="1"/>
  <c r="H496" i="1"/>
  <c r="G496" i="1"/>
  <c r="H495" i="1"/>
  <c r="G495" i="1"/>
  <c r="G494" i="1"/>
  <c r="H494" i="1"/>
  <c r="H493" i="1"/>
  <c r="G493" i="1"/>
  <c r="G492" i="1"/>
  <c r="H492" i="1"/>
  <c r="G491" i="1"/>
  <c r="H491" i="1"/>
  <c r="H490" i="1"/>
  <c r="G490" i="1"/>
  <c r="G489" i="1"/>
  <c r="H489" i="1"/>
  <c r="G488" i="1"/>
  <c r="H488" i="1"/>
  <c r="G487" i="1"/>
  <c r="H487" i="1"/>
  <c r="G485" i="1"/>
  <c r="H485" i="1"/>
  <c r="G484" i="1"/>
  <c r="H484" i="1"/>
  <c r="G483" i="1"/>
  <c r="H483" i="1"/>
  <c r="H482" i="1"/>
  <c r="G482" i="1"/>
  <c r="H481" i="1"/>
  <c r="G481" i="1"/>
  <c r="G480" i="1"/>
  <c r="H480" i="1"/>
  <c r="H479" i="1"/>
  <c r="G479" i="1"/>
  <c r="G478" i="1"/>
  <c r="H478" i="1"/>
  <c r="G477" i="1"/>
  <c r="H477" i="1"/>
  <c r="H476" i="1"/>
  <c r="G476" i="1"/>
  <c r="H475" i="1"/>
  <c r="G475" i="1"/>
  <c r="H474" i="1"/>
  <c r="G474" i="1"/>
  <c r="H473" i="1"/>
  <c r="G473" i="1"/>
  <c r="H472" i="1"/>
  <c r="G472" i="1"/>
  <c r="H471" i="1"/>
  <c r="G471" i="1"/>
  <c r="H470" i="1"/>
  <c r="G470" i="1"/>
  <c r="H469" i="1"/>
  <c r="G469" i="1"/>
  <c r="H468" i="1"/>
  <c r="G468" i="1"/>
  <c r="G467" i="1"/>
  <c r="H467" i="1"/>
  <c r="H466" i="1"/>
  <c r="G466" i="1"/>
  <c r="G465" i="1"/>
  <c r="H465" i="1"/>
  <c r="H464" i="1"/>
  <c r="G464" i="1"/>
  <c r="H463" i="1"/>
  <c r="G463" i="1"/>
  <c r="H462" i="1"/>
  <c r="G462" i="1"/>
  <c r="G461" i="1"/>
  <c r="H461" i="1"/>
  <c r="G460" i="1"/>
  <c r="H460" i="1"/>
  <c r="H459" i="1"/>
  <c r="G459" i="1"/>
  <c r="H458" i="1"/>
  <c r="G458" i="1"/>
  <c r="G457" i="1"/>
  <c r="H457" i="1"/>
  <c r="H456" i="1"/>
  <c r="G456" i="1"/>
  <c r="G455" i="1"/>
  <c r="H455" i="1"/>
  <c r="H454" i="1"/>
  <c r="G454" i="1"/>
  <c r="H453" i="1"/>
  <c r="G453" i="1"/>
  <c r="H452" i="1"/>
  <c r="G452" i="1"/>
  <c r="H451" i="1"/>
  <c r="G451" i="1"/>
  <c r="H449" i="1"/>
  <c r="G449" i="1"/>
  <c r="H448" i="1"/>
  <c r="G448" i="1"/>
  <c r="G447" i="1"/>
  <c r="H447" i="1"/>
  <c r="G446" i="1"/>
  <c r="H446" i="1"/>
  <c r="G445" i="1"/>
  <c r="H445" i="1"/>
  <c r="H444" i="1"/>
  <c r="G444" i="1"/>
  <c r="G443" i="1"/>
  <c r="H443" i="1"/>
  <c r="H442" i="1"/>
  <c r="G442" i="1"/>
  <c r="G441" i="1"/>
  <c r="H441" i="1"/>
  <c r="H440" i="1"/>
  <c r="G440" i="1"/>
  <c r="H439" i="1"/>
  <c r="G439" i="1"/>
  <c r="H438" i="1"/>
  <c r="G438" i="1"/>
  <c r="G437" i="1"/>
  <c r="H437" i="1"/>
  <c r="G436" i="1"/>
  <c r="H436" i="1"/>
  <c r="G435" i="1"/>
  <c r="H435" i="1"/>
  <c r="H434" i="1"/>
  <c r="G434" i="1"/>
  <c r="G433" i="1"/>
  <c r="H433" i="1"/>
  <c r="H432" i="1"/>
  <c r="G432" i="1"/>
  <c r="G431" i="1"/>
  <c r="H431" i="1"/>
  <c r="H430" i="1"/>
  <c r="G430" i="1"/>
  <c r="G429" i="1"/>
  <c r="H429" i="1"/>
  <c r="H428" i="1"/>
  <c r="G428" i="1"/>
  <c r="G427" i="1"/>
  <c r="H427" i="1"/>
  <c r="H426" i="1"/>
  <c r="G426" i="1"/>
  <c r="G425" i="1"/>
  <c r="H425" i="1"/>
  <c r="H423" i="1"/>
  <c r="G423" i="1"/>
  <c r="G422" i="1"/>
  <c r="H422" i="1"/>
  <c r="H416" i="1"/>
  <c r="G416" i="1"/>
  <c r="G415" i="1"/>
  <c r="H415" i="1"/>
  <c r="G414" i="1"/>
  <c r="H414" i="1"/>
  <c r="G411" i="1"/>
  <c r="H411" i="1"/>
  <c r="G410" i="1"/>
  <c r="H410" i="1"/>
  <c r="H409" i="1"/>
  <c r="G409" i="1"/>
  <c r="H408" i="1"/>
  <c r="G408" i="1"/>
  <c r="G407" i="1"/>
  <c r="H407" i="1"/>
  <c r="G406" i="1"/>
  <c r="H406" i="1"/>
  <c r="H405" i="1"/>
  <c r="G405" i="1"/>
  <c r="G404" i="1"/>
  <c r="H404" i="1"/>
  <c r="G403" i="1"/>
  <c r="H403" i="1"/>
  <c r="G402" i="1"/>
  <c r="H402" i="1"/>
  <c r="H401" i="1"/>
  <c r="G401" i="1"/>
  <c r="G400" i="1"/>
  <c r="H400" i="1"/>
  <c r="G399" i="1"/>
  <c r="H399" i="1"/>
  <c r="H398" i="1"/>
  <c r="G398" i="1"/>
  <c r="G397" i="1"/>
  <c r="H397" i="1"/>
  <c r="H396" i="1"/>
  <c r="G396" i="1"/>
  <c r="H395" i="1"/>
  <c r="G395" i="1"/>
  <c r="G394" i="1"/>
  <c r="H394" i="1"/>
  <c r="G393" i="1"/>
  <c r="H393" i="1"/>
  <c r="H392" i="1"/>
  <c r="G392" i="1"/>
  <c r="H391" i="1"/>
  <c r="G391" i="1"/>
  <c r="H390" i="1"/>
  <c r="G390" i="1"/>
  <c r="G389" i="1"/>
  <c r="H389" i="1"/>
  <c r="G388" i="1"/>
  <c r="H388" i="1"/>
  <c r="H387" i="1"/>
  <c r="G387" i="1"/>
  <c r="G386" i="1"/>
  <c r="H386" i="1"/>
  <c r="H385" i="1"/>
  <c r="G385" i="1"/>
  <c r="G384" i="1"/>
  <c r="H384" i="1"/>
  <c r="H383" i="1"/>
  <c r="G383" i="1"/>
  <c r="G382" i="1"/>
  <c r="H382" i="1"/>
  <c r="G381" i="1"/>
  <c r="H381" i="1"/>
  <c r="H380" i="1"/>
  <c r="G380" i="1"/>
  <c r="H379" i="1"/>
  <c r="G379" i="1"/>
  <c r="H378" i="1"/>
  <c r="G378" i="1"/>
  <c r="G377" i="1"/>
  <c r="H377" i="1"/>
  <c r="H376" i="1"/>
  <c r="G376" i="1"/>
  <c r="G375" i="1"/>
  <c r="H375" i="1"/>
  <c r="H374" i="1"/>
  <c r="G374" i="1"/>
  <c r="G373" i="1"/>
  <c r="H373" i="1"/>
  <c r="H372" i="1"/>
  <c r="G372" i="1"/>
  <c r="G371" i="1"/>
  <c r="H371" i="1"/>
  <c r="H370" i="1"/>
  <c r="G370" i="1"/>
  <c r="G369" i="1"/>
  <c r="H369" i="1"/>
  <c r="G368" i="1"/>
  <c r="H368" i="1"/>
  <c r="G367" i="1"/>
  <c r="H367" i="1"/>
  <c r="H366" i="1"/>
  <c r="G366" i="1"/>
  <c r="G365" i="1"/>
  <c r="H365" i="1"/>
  <c r="G364" i="1"/>
  <c r="H364" i="1"/>
  <c r="G362" i="1"/>
  <c r="H362" i="1"/>
  <c r="G361" i="1"/>
  <c r="H361" i="1"/>
  <c r="H360" i="1"/>
  <c r="G360" i="1"/>
  <c r="H359" i="1"/>
  <c r="G359" i="1"/>
  <c r="H358" i="1"/>
  <c r="G358" i="1"/>
  <c r="H357" i="1"/>
  <c r="G357" i="1"/>
  <c r="G356" i="1"/>
  <c r="H356" i="1"/>
  <c r="H355" i="1"/>
  <c r="G355" i="1"/>
  <c r="G354" i="1"/>
  <c r="H354" i="1"/>
  <c r="G353" i="1"/>
  <c r="H353" i="1"/>
  <c r="G352" i="1"/>
  <c r="H352" i="1"/>
  <c r="G351" i="1"/>
  <c r="H351" i="1"/>
  <c r="H350" i="1"/>
  <c r="G350" i="1"/>
  <c r="G349" i="1"/>
  <c r="H349" i="1"/>
  <c r="H348" i="1"/>
  <c r="G348" i="1"/>
  <c r="G347" i="1"/>
  <c r="H347" i="1"/>
  <c r="G346" i="1"/>
  <c r="H346" i="1"/>
  <c r="G345" i="1"/>
  <c r="H345" i="1"/>
  <c r="H344" i="1"/>
  <c r="G344" i="1"/>
  <c r="H343" i="1"/>
  <c r="G343" i="1"/>
  <c r="G342" i="1"/>
  <c r="H342" i="1"/>
  <c r="H341" i="1"/>
  <c r="G341" i="1"/>
  <c r="H340" i="1"/>
  <c r="G340" i="1"/>
  <c r="H339" i="1"/>
  <c r="G339" i="1"/>
  <c r="G338" i="1"/>
  <c r="H338" i="1"/>
  <c r="H337" i="1"/>
  <c r="G337" i="1"/>
  <c r="H336" i="1"/>
  <c r="G336" i="1"/>
  <c r="H335" i="1"/>
  <c r="G335" i="1"/>
  <c r="H334" i="1"/>
  <c r="G334" i="1"/>
  <c r="H333" i="1"/>
  <c r="G333" i="1"/>
  <c r="G332" i="1"/>
  <c r="H332" i="1"/>
  <c r="H331" i="1"/>
  <c r="G331" i="1"/>
  <c r="H330" i="1"/>
  <c r="G330" i="1"/>
  <c r="G329" i="1"/>
  <c r="H329" i="1"/>
  <c r="G328" i="1"/>
  <c r="H328" i="1"/>
  <c r="G327" i="1"/>
  <c r="H327" i="1"/>
  <c r="G325" i="1"/>
  <c r="H325" i="1"/>
  <c r="H324" i="1"/>
  <c r="G324" i="1"/>
  <c r="H323" i="1"/>
  <c r="G323" i="1"/>
  <c r="H322" i="1"/>
  <c r="G322" i="1"/>
  <c r="G321" i="1"/>
  <c r="H321" i="1"/>
  <c r="G320" i="1"/>
  <c r="H320" i="1"/>
  <c r="H319" i="1"/>
  <c r="G319" i="1"/>
  <c r="H318" i="1"/>
  <c r="G318" i="1"/>
  <c r="G316" i="1"/>
  <c r="H316" i="1"/>
  <c r="H315" i="1"/>
  <c r="G315" i="1"/>
  <c r="H314" i="1"/>
  <c r="G314" i="1"/>
  <c r="H312" i="1"/>
  <c r="G312" i="1"/>
  <c r="H311" i="1"/>
  <c r="G311" i="1"/>
  <c r="H310" i="1"/>
  <c r="G310" i="1"/>
  <c r="H309" i="1"/>
  <c r="G309" i="1"/>
  <c r="H308" i="1"/>
  <c r="G308" i="1"/>
  <c r="G307" i="1"/>
  <c r="H307" i="1"/>
  <c r="G306" i="1"/>
  <c r="H306" i="1"/>
  <c r="G305" i="1"/>
  <c r="H305" i="1"/>
  <c r="G304" i="1"/>
  <c r="H304" i="1"/>
  <c r="H302" i="1"/>
  <c r="G302" i="1"/>
  <c r="H301" i="1"/>
  <c r="G301" i="1"/>
  <c r="H300" i="1"/>
  <c r="G300" i="1"/>
  <c r="H299" i="1"/>
  <c r="G299" i="1"/>
  <c r="H298" i="1"/>
  <c r="G298" i="1"/>
  <c r="H294" i="1"/>
  <c r="G294" i="1"/>
  <c r="H293" i="1"/>
  <c r="G293" i="1"/>
  <c r="G292" i="1"/>
  <c r="H292" i="1"/>
  <c r="G291" i="1"/>
  <c r="H291" i="1"/>
  <c r="H290" i="1"/>
  <c r="G290" i="1"/>
  <c r="H289" i="1"/>
  <c r="G289" i="1"/>
  <c r="G288" i="1"/>
  <c r="H288" i="1"/>
  <c r="G287" i="1"/>
  <c r="H287" i="1"/>
  <c r="G285" i="1"/>
  <c r="H285" i="1"/>
  <c r="G284" i="1"/>
  <c r="H284" i="1"/>
  <c r="H283" i="1"/>
  <c r="G283" i="1"/>
  <c r="H282" i="1"/>
  <c r="G282" i="1"/>
  <c r="H281" i="1"/>
  <c r="G281" i="1"/>
  <c r="H280" i="1"/>
  <c r="G280" i="1"/>
  <c r="G279" i="1"/>
  <c r="H279" i="1"/>
  <c r="H277" i="1"/>
  <c r="G277" i="1"/>
  <c r="G276" i="1"/>
  <c r="H276" i="1"/>
  <c r="H275" i="1"/>
  <c r="G275" i="1"/>
  <c r="G274" i="1"/>
  <c r="H274" i="1"/>
  <c r="H273" i="1"/>
  <c r="G273" i="1"/>
  <c r="G272" i="1"/>
  <c r="H272" i="1"/>
  <c r="G271" i="1"/>
  <c r="H271" i="1"/>
  <c r="G270" i="1"/>
  <c r="H270" i="1"/>
  <c r="H269" i="1"/>
  <c r="G269" i="1"/>
  <c r="H268" i="1"/>
  <c r="G268" i="1"/>
  <c r="H267" i="1"/>
  <c r="G267" i="1"/>
  <c r="G266" i="1"/>
  <c r="H266" i="1"/>
  <c r="G265" i="1"/>
  <c r="H265" i="1"/>
  <c r="G264" i="1"/>
  <c r="H264" i="1"/>
  <c r="G263" i="1"/>
  <c r="H263" i="1"/>
  <c r="H262" i="1"/>
  <c r="G262" i="1"/>
  <c r="H261" i="1"/>
  <c r="G261" i="1"/>
  <c r="G260" i="1"/>
  <c r="H260" i="1"/>
  <c r="G259" i="1"/>
  <c r="H259" i="1"/>
  <c r="G257" i="1"/>
  <c r="H257" i="1"/>
  <c r="G256" i="1"/>
  <c r="H256" i="1"/>
  <c r="G255" i="1"/>
  <c r="H255" i="1"/>
  <c r="G254" i="1"/>
  <c r="H254" i="1"/>
  <c r="G252" i="1"/>
  <c r="H252" i="1"/>
  <c r="G251" i="1"/>
  <c r="H251" i="1"/>
  <c r="H250" i="1"/>
  <c r="G250" i="1"/>
  <c r="H249" i="1"/>
  <c r="G249" i="1"/>
  <c r="H248" i="1"/>
  <c r="G248" i="1"/>
  <c r="H246" i="1"/>
  <c r="G246" i="1"/>
  <c r="G245" i="1"/>
  <c r="H245" i="1"/>
  <c r="H244" i="1"/>
  <c r="G244" i="1"/>
  <c r="H243" i="1"/>
  <c r="G243" i="1"/>
  <c r="G242" i="1"/>
  <c r="H242" i="1"/>
  <c r="H241" i="1"/>
  <c r="G241" i="1"/>
  <c r="G240" i="1"/>
  <c r="H240" i="1"/>
  <c r="G239" i="1"/>
  <c r="H239" i="1"/>
  <c r="G238" i="1"/>
  <c r="H238" i="1"/>
  <c r="H237" i="1"/>
  <c r="G237" i="1"/>
  <c r="H236" i="1"/>
  <c r="G236" i="1"/>
  <c r="H235" i="1"/>
  <c r="G235" i="1"/>
  <c r="H234" i="1"/>
  <c r="G234" i="1"/>
  <c r="G233" i="1"/>
  <c r="H233" i="1"/>
  <c r="G232" i="1"/>
  <c r="H232" i="1"/>
  <c r="H231" i="1"/>
  <c r="G231" i="1"/>
  <c r="H230" i="1"/>
  <c r="G230" i="1"/>
  <c r="H229" i="1"/>
  <c r="G229" i="1"/>
  <c r="H228" i="1"/>
  <c r="G228" i="1"/>
  <c r="H227" i="1"/>
  <c r="G227" i="1"/>
  <c r="H225" i="1"/>
  <c r="G225" i="1"/>
  <c r="G224" i="1"/>
  <c r="H224" i="1"/>
  <c r="G223" i="1"/>
  <c r="H223" i="1"/>
  <c r="G222" i="1"/>
  <c r="H222" i="1"/>
  <c r="G221" i="1"/>
  <c r="H221" i="1"/>
  <c r="G220" i="1"/>
  <c r="H220" i="1"/>
  <c r="G219" i="1"/>
  <c r="H219" i="1"/>
  <c r="H218" i="1"/>
  <c r="G218" i="1"/>
  <c r="G217" i="1"/>
  <c r="H217" i="1"/>
  <c r="G216" i="1"/>
  <c r="H216" i="1"/>
  <c r="G215" i="1"/>
  <c r="H215" i="1"/>
  <c r="H212" i="1"/>
  <c r="G212" i="1"/>
  <c r="H211" i="1"/>
  <c r="G211" i="1"/>
  <c r="G210" i="1"/>
  <c r="H210" i="1"/>
  <c r="H209" i="1"/>
  <c r="G209" i="1"/>
  <c r="G208" i="1"/>
  <c r="H208" i="1"/>
  <c r="H206" i="1"/>
  <c r="G206" i="1"/>
  <c r="G205" i="1"/>
  <c r="H205" i="1"/>
  <c r="G204" i="1"/>
  <c r="H204" i="1"/>
  <c r="H203" i="1"/>
  <c r="G203" i="1"/>
  <c r="G201" i="1"/>
  <c r="H201" i="1"/>
  <c r="G200" i="1"/>
  <c r="H200" i="1"/>
  <c r="H199" i="1"/>
  <c r="G199" i="1"/>
  <c r="G198" i="1"/>
  <c r="H198" i="1"/>
  <c r="H197" i="1"/>
  <c r="G197" i="1"/>
  <c r="H194" i="1"/>
  <c r="G194" i="1"/>
  <c r="G193" i="1"/>
  <c r="H193" i="1"/>
  <c r="G192" i="1"/>
  <c r="H192" i="1"/>
  <c r="H191" i="1"/>
  <c r="G191" i="1"/>
  <c r="G190" i="1"/>
  <c r="H190" i="1"/>
  <c r="G189" i="1"/>
  <c r="H189" i="1"/>
  <c r="H188" i="1"/>
  <c r="G188" i="1"/>
  <c r="G187" i="1"/>
  <c r="H187" i="1"/>
  <c r="G186" i="1"/>
  <c r="H186" i="1"/>
  <c r="H185" i="1"/>
  <c r="G185" i="1"/>
  <c r="G184" i="1"/>
  <c r="H184" i="1"/>
  <c r="G183" i="1"/>
  <c r="H183" i="1"/>
  <c r="G182" i="1"/>
  <c r="H182" i="1"/>
  <c r="H181" i="1"/>
  <c r="G181" i="1"/>
  <c r="H180" i="1"/>
  <c r="G180" i="1"/>
  <c r="H179" i="1"/>
  <c r="G179" i="1"/>
  <c r="G178" i="1"/>
  <c r="H178" i="1"/>
  <c r="H177" i="1"/>
  <c r="G177" i="1"/>
  <c r="H176" i="1"/>
  <c r="G176" i="1"/>
  <c r="G175" i="1"/>
  <c r="H175" i="1"/>
  <c r="H174" i="1"/>
  <c r="G174" i="1"/>
  <c r="G173" i="1"/>
  <c r="H173" i="1"/>
  <c r="G172" i="1"/>
  <c r="H172" i="1"/>
  <c r="H171" i="1"/>
  <c r="G171" i="1"/>
  <c r="G169" i="1"/>
  <c r="H169" i="1"/>
  <c r="G167" i="1"/>
  <c r="H167" i="1"/>
  <c r="H166" i="1"/>
  <c r="G166" i="1"/>
  <c r="H165" i="1"/>
  <c r="G165" i="1"/>
  <c r="H164" i="1"/>
  <c r="G164" i="1"/>
  <c r="G163" i="1"/>
  <c r="H163" i="1"/>
  <c r="G162" i="1"/>
  <c r="H162" i="1"/>
  <c r="G159" i="1"/>
  <c r="H159" i="1"/>
  <c r="H158" i="1"/>
  <c r="G158" i="1"/>
  <c r="G157" i="1"/>
  <c r="H157" i="1"/>
  <c r="G156" i="1"/>
  <c r="H156" i="1"/>
  <c r="H153" i="1"/>
  <c r="G153" i="1"/>
  <c r="H152" i="1"/>
  <c r="G152" i="1"/>
  <c r="G151" i="1"/>
  <c r="H151" i="1"/>
  <c r="H150" i="1"/>
  <c r="G150" i="1"/>
  <c r="G147" i="1"/>
  <c r="H147" i="1"/>
  <c r="H146" i="1"/>
  <c r="G146" i="1"/>
  <c r="G145" i="1"/>
  <c r="H145" i="1"/>
  <c r="G144" i="1"/>
  <c r="H144" i="1"/>
  <c r="G143" i="1"/>
  <c r="H143" i="1"/>
  <c r="H142" i="1"/>
  <c r="G142" i="1"/>
  <c r="G141" i="1"/>
  <c r="H141" i="1"/>
  <c r="G140" i="1"/>
  <c r="H140" i="1"/>
  <c r="G139" i="1"/>
  <c r="H139" i="1"/>
  <c r="H138" i="1"/>
  <c r="G138" i="1"/>
  <c r="G137" i="1"/>
  <c r="H137" i="1"/>
  <c r="H136" i="1"/>
  <c r="G136" i="1"/>
  <c r="G135" i="1"/>
  <c r="H135" i="1"/>
  <c r="G134" i="1"/>
  <c r="H134" i="1"/>
  <c r="G133" i="1"/>
  <c r="H133" i="1"/>
  <c r="G132" i="1"/>
  <c r="H132" i="1"/>
  <c r="G130" i="1"/>
  <c r="H130" i="1"/>
  <c r="H129" i="1"/>
  <c r="G129" i="1"/>
  <c r="G128" i="1"/>
  <c r="H128" i="1"/>
  <c r="G127" i="1"/>
  <c r="H127" i="1"/>
  <c r="G126" i="1"/>
  <c r="H126" i="1"/>
  <c r="G125" i="1"/>
  <c r="H125" i="1"/>
  <c r="G124" i="1"/>
  <c r="H124" i="1"/>
  <c r="H123" i="1"/>
  <c r="G123" i="1"/>
  <c r="G122" i="1"/>
  <c r="H122" i="1"/>
  <c r="G121" i="1"/>
  <c r="H121" i="1"/>
  <c r="H120" i="1"/>
  <c r="G120" i="1"/>
  <c r="H119" i="1"/>
  <c r="G119" i="1"/>
  <c r="G118" i="1"/>
  <c r="H118" i="1"/>
  <c r="H117" i="1"/>
  <c r="G117" i="1"/>
  <c r="H116" i="1"/>
  <c r="G116" i="1"/>
  <c r="G114" i="1"/>
  <c r="H114" i="1"/>
  <c r="H113" i="1"/>
  <c r="G113" i="1"/>
  <c r="G112" i="1"/>
  <c r="H112" i="1"/>
  <c r="H111" i="1"/>
  <c r="G111" i="1"/>
  <c r="G110" i="1"/>
  <c r="H110" i="1"/>
  <c r="G108" i="1"/>
  <c r="H108" i="1"/>
  <c r="G107" i="1"/>
  <c r="H107" i="1"/>
  <c r="H106" i="1"/>
  <c r="G106" i="1"/>
  <c r="G104" i="1"/>
  <c r="H104" i="1"/>
  <c r="G102" i="1"/>
  <c r="H102" i="1"/>
  <c r="G101" i="1"/>
  <c r="H101" i="1"/>
  <c r="G100" i="1"/>
  <c r="H100" i="1"/>
  <c r="G99" i="1"/>
  <c r="H99" i="1"/>
  <c r="G97" i="1"/>
  <c r="H97" i="1"/>
  <c r="G95" i="1"/>
  <c r="H95" i="1"/>
  <c r="H94" i="1"/>
  <c r="G94" i="1"/>
  <c r="G92" i="1"/>
  <c r="H92" i="1"/>
  <c r="H91" i="1"/>
  <c r="G91" i="1"/>
  <c r="G90" i="1"/>
  <c r="H90" i="1"/>
  <c r="G89" i="1"/>
  <c r="H89" i="1"/>
  <c r="H88" i="1"/>
  <c r="G88" i="1"/>
  <c r="H86" i="1"/>
  <c r="G86" i="1"/>
  <c r="G85" i="1"/>
  <c r="H85" i="1"/>
  <c r="G84" i="1"/>
  <c r="H84" i="1"/>
  <c r="H83" i="1"/>
  <c r="G83" i="1"/>
  <c r="G82" i="1"/>
  <c r="H82" i="1"/>
  <c r="G79" i="1"/>
  <c r="H79" i="1"/>
  <c r="H77" i="1"/>
  <c r="G77" i="1"/>
  <c r="G76" i="1"/>
  <c r="H76" i="1"/>
  <c r="G75" i="1"/>
  <c r="H75" i="1"/>
  <c r="G74" i="1"/>
  <c r="H74" i="1"/>
  <c r="H73" i="1"/>
  <c r="G73" i="1"/>
  <c r="G72" i="1"/>
  <c r="H72" i="1"/>
  <c r="G70" i="1"/>
  <c r="H70" i="1"/>
  <c r="G69" i="1"/>
  <c r="H69" i="1"/>
  <c r="H68" i="1"/>
  <c r="G68" i="1"/>
  <c r="H67" i="1"/>
  <c r="G67" i="1"/>
  <c r="H66" i="1"/>
  <c r="G66" i="1"/>
  <c r="H65" i="1"/>
  <c r="G65" i="1"/>
  <c r="H64" i="1"/>
  <c r="G64" i="1"/>
  <c r="H63" i="1"/>
  <c r="G63" i="1"/>
  <c r="G62" i="1"/>
  <c r="H62" i="1"/>
  <c r="G61" i="1"/>
  <c r="H61" i="1"/>
  <c r="G60" i="1"/>
  <c r="H60" i="1"/>
  <c r="H59" i="1"/>
  <c r="G59" i="1"/>
  <c r="H58" i="1"/>
  <c r="G58" i="1"/>
  <c r="H57" i="1"/>
  <c r="G57" i="1"/>
  <c r="G56" i="1"/>
  <c r="H56" i="1"/>
  <c r="H55" i="1"/>
  <c r="G55" i="1"/>
  <c r="G54" i="1"/>
  <c r="H54" i="1"/>
  <c r="G53" i="1"/>
  <c r="H53" i="1"/>
  <c r="H50" i="1"/>
  <c r="G50" i="1"/>
  <c r="H49" i="1"/>
  <c r="G49" i="1"/>
  <c r="G48" i="1"/>
  <c r="H48" i="1"/>
  <c r="H47" i="1"/>
  <c r="G47" i="1"/>
  <c r="H45" i="1"/>
  <c r="G45" i="1"/>
  <c r="G44" i="1"/>
  <c r="H44" i="1"/>
  <c r="H43" i="1"/>
  <c r="G43" i="1"/>
  <c r="H42" i="1"/>
  <c r="G42" i="1"/>
  <c r="G41" i="1"/>
  <c r="H41" i="1"/>
  <c r="G39" i="1"/>
  <c r="H39" i="1"/>
  <c r="G38" i="1"/>
  <c r="H38" i="1"/>
  <c r="H37" i="1"/>
  <c r="G37" i="1"/>
  <c r="H36" i="1"/>
  <c r="G36" i="1"/>
  <c r="G34" i="1"/>
  <c r="H34" i="1"/>
  <c r="G33" i="1"/>
  <c r="H33" i="1"/>
  <c r="H32" i="1"/>
  <c r="G32" i="1"/>
  <c r="G30" i="1"/>
  <c r="H30" i="1"/>
  <c r="H29" i="1"/>
  <c r="G29" i="1"/>
  <c r="H28" i="1"/>
  <c r="G28" i="1"/>
  <c r="G27" i="1"/>
  <c r="H27" i="1"/>
  <c r="G26" i="1"/>
  <c r="H26" i="1"/>
  <c r="H25" i="1"/>
  <c r="G25" i="1"/>
  <c r="G24" i="1"/>
  <c r="H24" i="1"/>
  <c r="H22" i="1"/>
  <c r="G22" i="1"/>
  <c r="G21" i="1"/>
  <c r="H21" i="1"/>
  <c r="G19" i="1"/>
  <c r="H19" i="1"/>
  <c r="H17" i="1"/>
  <c r="G17" i="1"/>
  <c r="H16" i="1"/>
  <c r="G16" i="1"/>
  <c r="G15" i="1"/>
  <c r="H15" i="1"/>
  <c r="G14" i="1"/>
  <c r="H14" i="1"/>
  <c r="G13" i="1"/>
  <c r="H13" i="1"/>
  <c r="G12" i="1"/>
  <c r="H12" i="1"/>
  <c r="G10" i="1"/>
  <c r="H10" i="1"/>
  <c r="G8" i="1"/>
  <c r="H8" i="1"/>
  <c r="H6" i="1"/>
  <c r="G6" i="1"/>
  <c r="G5" i="1"/>
  <c r="H5" i="1"/>
  <c r="E344" i="9"/>
  <c r="I10" i="3" s="1"/>
  <c r="B345" i="9"/>
  <c r="G221" i="9"/>
  <c r="E221" i="9" s="1"/>
  <c r="B221" i="9" s="1"/>
  <c r="G207" i="9"/>
  <c r="E207" i="9" s="1"/>
  <c r="G204" i="9"/>
  <c r="E204" i="9" s="1"/>
  <c r="B204" i="9" s="1"/>
  <c r="G201" i="9"/>
  <c r="E201" i="9" s="1"/>
  <c r="B201" i="9" s="1"/>
  <c r="G196" i="9"/>
  <c r="E196" i="9" s="1"/>
  <c r="B196" i="9" s="1"/>
  <c r="G190" i="9"/>
  <c r="E190" i="9" s="1"/>
  <c r="B190" i="9" s="1"/>
  <c r="G186" i="9"/>
  <c r="E186" i="9" s="1"/>
  <c r="B186" i="9" s="1"/>
  <c r="G185" i="9"/>
  <c r="E185" i="9" s="1"/>
  <c r="B185" i="9" s="1"/>
  <c r="G174" i="9"/>
  <c r="E174" i="9" s="1"/>
  <c r="G183" i="9"/>
  <c r="E183" i="9" s="1"/>
  <c r="B183" i="9" s="1"/>
  <c r="G192" i="9"/>
  <c r="E192" i="9" s="1"/>
  <c r="B192" i="9" s="1"/>
  <c r="G210" i="9"/>
  <c r="E210" i="9" s="1"/>
  <c r="B210" i="9" s="1"/>
  <c r="H309" i="9"/>
  <c r="I10" i="9"/>
  <c r="H179" i="9"/>
  <c r="G213" i="9"/>
  <c r="E213" i="9" s="1"/>
  <c r="B213" i="9" s="1"/>
  <c r="G302" i="9"/>
  <c r="E302" i="9" s="1"/>
  <c r="B302" i="9" s="1"/>
  <c r="G216" i="9"/>
  <c r="E216" i="9" s="1"/>
  <c r="B216" i="9" s="1"/>
  <c r="G300" i="9"/>
  <c r="E300" i="9" s="1"/>
  <c r="B300" i="9" s="1"/>
  <c r="G301" i="9"/>
  <c r="E301" i="9" s="1"/>
  <c r="B301" i="9" s="1"/>
  <c r="G226" i="9"/>
  <c r="E226" i="9" s="1"/>
  <c r="B226" i="9" s="1"/>
  <c r="G308" i="9"/>
  <c r="G309" i="9"/>
  <c r="G203" i="9"/>
  <c r="E203" i="9" s="1"/>
  <c r="B203" i="9" s="1"/>
  <c r="G184" i="9"/>
  <c r="E184" i="9" s="1"/>
  <c r="B184" i="9" s="1"/>
  <c r="L207" i="9"/>
  <c r="F207" i="9" s="1"/>
  <c r="G219" i="9"/>
  <c r="E219" i="9" s="1"/>
  <c r="B219" i="9" s="1"/>
  <c r="G227" i="9"/>
  <c r="E227" i="9" s="1"/>
  <c r="B227" i="9" s="1"/>
  <c r="G222" i="9"/>
  <c r="E222" i="9" s="1"/>
  <c r="B222" i="9" s="1"/>
  <c r="G215" i="9"/>
  <c r="E215" i="9" s="1"/>
  <c r="B215" i="9" s="1"/>
  <c r="G212" i="9"/>
  <c r="E212" i="9" s="1"/>
  <c r="B212" i="9" s="1"/>
  <c r="G224" i="9"/>
  <c r="E224" i="9" s="1"/>
  <c r="B224" i="9" s="1"/>
  <c r="G200" i="9"/>
  <c r="E200" i="9" s="1"/>
  <c r="B200" i="9" s="1"/>
  <c r="G198" i="9"/>
  <c r="E198" i="9" s="1"/>
  <c r="B198" i="9" s="1"/>
  <c r="G218" i="9"/>
  <c r="E218" i="9" s="1"/>
  <c r="B218" i="9" s="1"/>
  <c r="G206" i="9"/>
  <c r="E206" i="9" s="1"/>
  <c r="B206" i="9" s="1"/>
  <c r="G199" i="9"/>
  <c r="E199" i="9" s="1"/>
  <c r="B199" i="9" s="1"/>
  <c r="G187" i="9"/>
  <c r="E187" i="9" s="1"/>
  <c r="B187" i="9" s="1"/>
  <c r="G182" i="9"/>
  <c r="E182" i="9" s="1"/>
  <c r="B182" i="9" s="1"/>
  <c r="G176" i="9"/>
  <c r="E176" i="9" s="1"/>
  <c r="B176" i="9" s="1"/>
  <c r="G175" i="9"/>
  <c r="E175" i="9" s="1"/>
  <c r="B175" i="9" s="1"/>
  <c r="G177" i="9"/>
  <c r="E177" i="9" s="1"/>
  <c r="B177" i="9" s="1"/>
  <c r="G180" i="9"/>
  <c r="G195" i="9"/>
  <c r="E195" i="9" s="1"/>
  <c r="B195" i="9" s="1"/>
  <c r="G202" i="9"/>
  <c r="E202" i="9" s="1"/>
  <c r="B202" i="9" s="1"/>
  <c r="G209" i="9"/>
  <c r="E209" i="9" s="1"/>
  <c r="B209" i="9" s="1"/>
  <c r="G211" i="9"/>
  <c r="E211" i="9" s="1"/>
  <c r="B211" i="9" s="1"/>
  <c r="G217" i="9"/>
  <c r="E217" i="9" s="1"/>
  <c r="B217" i="9" s="1"/>
  <c r="M228" i="9"/>
  <c r="H308" i="9"/>
  <c r="G223" i="9"/>
  <c r="E223" i="9" s="1"/>
  <c r="B223" i="9" s="1"/>
  <c r="G197" i="9"/>
  <c r="E197" i="9" s="1"/>
  <c r="B197" i="9" s="1"/>
  <c r="L228" i="9"/>
  <c r="F228" i="9" s="1"/>
  <c r="B228" i="9" s="1"/>
  <c r="G225" i="9"/>
  <c r="E225" i="9" s="1"/>
  <c r="B225" i="9" s="1"/>
  <c r="G220" i="9"/>
  <c r="E220" i="9" s="1"/>
  <c r="B220" i="9" s="1"/>
  <c r="G214" i="9"/>
  <c r="E214" i="9" s="1"/>
  <c r="B214" i="9" s="1"/>
  <c r="G208" i="9"/>
  <c r="E208" i="9" s="1"/>
  <c r="B208" i="9" s="1"/>
  <c r="G205" i="9"/>
  <c r="E205" i="9" s="1"/>
  <c r="B205" i="9" s="1"/>
  <c r="G191" i="9"/>
  <c r="E191" i="9" s="1"/>
  <c r="B191" i="9" s="1"/>
  <c r="G189" i="9"/>
  <c r="E189" i="9" s="1"/>
  <c r="B189" i="9" s="1"/>
  <c r="G188" i="9"/>
  <c r="E188" i="9" s="1"/>
  <c r="B188" i="9" s="1"/>
  <c r="H180" i="9"/>
  <c r="G194" i="9"/>
  <c r="E194" i="9" s="1"/>
  <c r="B194" i="9" s="1"/>
  <c r="G193" i="9"/>
  <c r="E193" i="9" s="1"/>
  <c r="B193" i="9" s="1"/>
  <c r="G181" i="9"/>
  <c r="E181" i="9" s="1"/>
  <c r="B181" i="9" s="1"/>
  <c r="G178" i="9"/>
  <c r="E178" i="9" s="1"/>
  <c r="B178" i="9" s="1"/>
  <c r="G179" i="9"/>
  <c r="E179" i="9" s="1"/>
  <c r="B179" i="9" s="1"/>
  <c r="B285" i="9"/>
  <c r="B234" i="9"/>
  <c r="B231" i="9"/>
  <c r="B233" i="9"/>
  <c r="B282" i="9"/>
  <c r="B246" i="9"/>
  <c r="B235" i="9"/>
  <c r="B340" i="9"/>
  <c r="B244" i="9"/>
  <c r="C1628" i="1" l="1"/>
  <c r="D51" i="8"/>
  <c r="H1629" i="1"/>
  <c r="G1629" i="1"/>
  <c r="H1601" i="1"/>
  <c r="G1601" i="1"/>
  <c r="G1603" i="1"/>
  <c r="H1603" i="1"/>
  <c r="C1582" i="1"/>
  <c r="D44" i="8"/>
  <c r="H1584" i="1"/>
  <c r="G1584" i="1"/>
  <c r="G848" i="1"/>
  <c r="H848" i="1"/>
  <c r="G226" i="1"/>
  <c r="H226" i="1"/>
  <c r="G160" i="1"/>
  <c r="H160" i="1"/>
  <c r="D148" i="1"/>
  <c r="I18" i="3"/>
  <c r="E299" i="4"/>
  <c r="H149" i="1"/>
  <c r="G149" i="1"/>
  <c r="B207" i="9"/>
  <c r="G4" i="1"/>
  <c r="H4" i="1"/>
  <c r="H3" i="1"/>
  <c r="G3" i="1"/>
  <c r="G1401" i="1"/>
  <c r="H1401" i="1"/>
  <c r="D1536" i="1"/>
  <c r="I31" i="3"/>
  <c r="F141" i="6"/>
  <c r="G347" i="9"/>
  <c r="E347" i="9" s="1"/>
  <c r="C1536" i="1"/>
  <c r="H31" i="3"/>
  <c r="G1400" i="1"/>
  <c r="H1400" i="1"/>
  <c r="H9" i="3"/>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D1012" i="1"/>
  <c r="I22" i="3"/>
  <c r="E6" i="5"/>
  <c r="G1068" i="1"/>
  <c r="H1068" i="1"/>
  <c r="F7" i="5"/>
  <c r="C1012" i="1"/>
  <c r="H22" i="3"/>
  <c r="D6" i="5"/>
  <c r="G1057" i="1"/>
  <c r="H1057" i="1"/>
  <c r="G1050" i="1"/>
  <c r="H1050" i="1"/>
  <c r="G1046" i="1"/>
  <c r="H1046" i="1"/>
  <c r="G1040" i="1"/>
  <c r="H1040" i="1"/>
  <c r="G1034" i="1"/>
  <c r="H1034" i="1"/>
  <c r="G1024" i="1"/>
  <c r="H1024" i="1"/>
  <c r="G1018" i="1"/>
  <c r="H1018" i="1"/>
  <c r="G1017" i="1"/>
  <c r="H1017" i="1"/>
  <c r="G1013" i="1"/>
  <c r="H1013" i="1"/>
  <c r="G649" i="1"/>
  <c r="H649" i="1"/>
  <c r="G642" i="1"/>
  <c r="H642" i="1"/>
  <c r="G641" i="1"/>
  <c r="H641" i="1"/>
  <c r="G630" i="1"/>
  <c r="H630" i="1"/>
  <c r="H627" i="1"/>
  <c r="G627" i="1"/>
  <c r="G624" i="1"/>
  <c r="H624" i="1"/>
  <c r="G623" i="1"/>
  <c r="H623" i="1"/>
  <c r="H615" i="1"/>
  <c r="G615" i="1"/>
  <c r="G610" i="1"/>
  <c r="H610" i="1"/>
  <c r="G603" i="1"/>
  <c r="H603" i="1"/>
  <c r="G601" i="1"/>
  <c r="H601" i="1"/>
  <c r="G597" i="1"/>
  <c r="H597" i="1"/>
  <c r="G592" i="1"/>
  <c r="H592" i="1"/>
  <c r="G591" i="1"/>
  <c r="H591" i="1"/>
  <c r="H588" i="1"/>
  <c r="G588" i="1"/>
  <c r="G585" i="1"/>
  <c r="H585" i="1"/>
  <c r="G583" i="1"/>
  <c r="H583" i="1"/>
  <c r="G579" i="1"/>
  <c r="H579" i="1"/>
  <c r="G578" i="1"/>
  <c r="H578" i="1"/>
  <c r="G575" i="1"/>
  <c r="H575" i="1"/>
  <c r="G572" i="1"/>
  <c r="H572" i="1"/>
  <c r="G569" i="1"/>
  <c r="H569" i="1"/>
  <c r="G566" i="1"/>
  <c r="H566" i="1"/>
  <c r="G565" i="1"/>
  <c r="H565" i="1"/>
  <c r="H556" i="1"/>
  <c r="G556" i="1"/>
  <c r="G551" i="1"/>
  <c r="H551" i="1"/>
  <c r="G544" i="1"/>
  <c r="H544" i="1"/>
  <c r="G539" i="1"/>
  <c r="H539" i="1"/>
  <c r="H536" i="1"/>
  <c r="G536" i="1"/>
  <c r="H531" i="1"/>
  <c r="G531" i="1"/>
  <c r="G530" i="1"/>
  <c r="H530" i="1"/>
  <c r="F640" i="4"/>
  <c r="C634" i="1"/>
  <c r="G529" i="1"/>
  <c r="H529" i="1"/>
  <c r="G526" i="1"/>
  <c r="H526" i="1"/>
  <c r="G523" i="1"/>
  <c r="H523" i="1"/>
  <c r="H520" i="1"/>
  <c r="G520" i="1"/>
  <c r="G517" i="1"/>
  <c r="H517" i="1"/>
  <c r="E639" i="4"/>
  <c r="D633" i="1" s="1"/>
  <c r="D424" i="1"/>
  <c r="G516" i="1"/>
  <c r="H516" i="1"/>
  <c r="F430" i="4"/>
  <c r="D639" i="4"/>
  <c r="C424" i="1"/>
  <c r="F418" i="4"/>
  <c r="C413" i="1"/>
  <c r="F417" i="4"/>
  <c r="C412" i="1"/>
  <c r="D301" i="4"/>
  <c r="D423" i="4"/>
  <c r="C295" i="1"/>
  <c r="E422" i="4"/>
  <c r="D2" i="1"/>
  <c r="I17" i="3"/>
  <c r="F82" i="4"/>
  <c r="C78" i="1"/>
  <c r="F6" i="4"/>
  <c r="D300" i="4"/>
  <c r="D422" i="4"/>
  <c r="C2" i="1"/>
  <c r="H17" i="3"/>
  <c r="I1573" i="1"/>
  <c r="I1566" i="1"/>
  <c r="I1564" i="1"/>
  <c r="I1561" i="1"/>
  <c r="I1556" i="1"/>
  <c r="I1553" i="1"/>
  <c r="I1549" i="1"/>
  <c r="I1548" i="1"/>
  <c r="I1547" i="1"/>
  <c r="E180" i="9"/>
  <c r="B180" i="9" s="1"/>
  <c r="E308" i="9"/>
  <c r="B308" i="9" s="1"/>
  <c r="E309" i="9"/>
  <c r="B309" i="9" s="1"/>
  <c r="B174" i="9"/>
  <c r="G1628" i="1" l="1"/>
  <c r="H1628" i="1"/>
  <c r="D45" i="8"/>
  <c r="K1480" i="9" s="1"/>
  <c r="C1627" i="1"/>
  <c r="H1582" i="1"/>
  <c r="G1582" i="1"/>
  <c r="G342" i="9"/>
  <c r="E342" i="9" s="1"/>
  <c r="H19" i="9"/>
  <c r="E19" i="9" s="1"/>
  <c r="B19" i="9" s="1"/>
  <c r="C1620" i="1"/>
  <c r="G343" i="9"/>
  <c r="E343" i="9" s="1"/>
  <c r="B343" i="9" s="1"/>
  <c r="I39" i="3"/>
  <c r="H148" i="1"/>
  <c r="G148" i="1"/>
  <c r="E301" i="4"/>
  <c r="D297" i="1" s="1"/>
  <c r="D295" i="1"/>
  <c r="E423" i="4"/>
  <c r="F299" i="4"/>
  <c r="E300" i="4"/>
  <c r="B347" i="9"/>
  <c r="E346" i="9"/>
  <c r="G1536" i="1"/>
  <c r="H1536" i="1"/>
  <c r="I9" i="3"/>
  <c r="K3" i="9"/>
  <c r="H299" i="9"/>
  <c r="D1011" i="1"/>
  <c r="G1012" i="1"/>
  <c r="H1012" i="1"/>
  <c r="F6" i="5"/>
  <c r="G299" i="9"/>
  <c r="E299" i="9" s="1"/>
  <c r="G306" i="9"/>
  <c r="E306" i="9" s="1"/>
  <c r="B306" i="9" s="1"/>
  <c r="C1011" i="1"/>
  <c r="G634" i="1"/>
  <c r="H634" i="1"/>
  <c r="F639" i="4"/>
  <c r="C633" i="1"/>
  <c r="G424" i="1"/>
  <c r="H424" i="1"/>
  <c r="G413" i="1"/>
  <c r="H413" i="1"/>
  <c r="G412" i="1"/>
  <c r="H412" i="1"/>
  <c r="F301" i="4"/>
  <c r="C297" i="1"/>
  <c r="G20" i="9"/>
  <c r="D425" i="4"/>
  <c r="D644" i="4"/>
  <c r="C418" i="1"/>
  <c r="E643" i="4"/>
  <c r="D417" i="1"/>
  <c r="H78" i="1"/>
  <c r="G78" i="1"/>
  <c r="C296" i="1"/>
  <c r="F422" i="4"/>
  <c r="D424" i="4"/>
  <c r="D643" i="4"/>
  <c r="C417" i="1"/>
  <c r="G2" i="1"/>
  <c r="H2" i="1"/>
  <c r="I40" i="3" l="1"/>
  <c r="C1621" i="1"/>
  <c r="G1627" i="1"/>
  <c r="H1627" i="1"/>
  <c r="E341" i="9"/>
  <c r="B342" i="9"/>
  <c r="G1620" i="1"/>
  <c r="H1620" i="1"/>
  <c r="H11" i="3"/>
  <c r="E425" i="4"/>
  <c r="D420" i="1" s="1"/>
  <c r="D418" i="1"/>
  <c r="E644" i="4"/>
  <c r="H20" i="9"/>
  <c r="E20" i="9" s="1"/>
  <c r="B20" i="9" s="1"/>
  <c r="G295" i="1"/>
  <c r="H295" i="1"/>
  <c r="F423" i="4"/>
  <c r="E424" i="4"/>
  <c r="D296" i="1"/>
  <c r="F300" i="4"/>
  <c r="B299" i="9"/>
  <c r="G1011" i="1"/>
  <c r="H1011" i="1"/>
  <c r="H8" i="3"/>
  <c r="G633" i="1"/>
  <c r="H633" i="1"/>
  <c r="G297" i="1"/>
  <c r="H297" i="1"/>
  <c r="F425" i="4"/>
  <c r="C420" i="1"/>
  <c r="D646" i="4"/>
  <c r="C638" i="1"/>
  <c r="D637" i="1"/>
  <c r="C419" i="1"/>
  <c r="F643" i="4"/>
  <c r="C637" i="1"/>
  <c r="D645" i="4"/>
  <c r="H417" i="1"/>
  <c r="G417" i="1"/>
  <c r="G1621" i="1" l="1"/>
  <c r="H1621" i="1"/>
  <c r="N3" i="9"/>
  <c r="I11" i="3"/>
  <c r="G418" i="1"/>
  <c r="H418" i="1"/>
  <c r="F644" i="4"/>
  <c r="E645" i="4"/>
  <c r="H296" i="1"/>
  <c r="G296" i="1"/>
  <c r="E646" i="4"/>
  <c r="D638" i="1"/>
  <c r="D419" i="1"/>
  <c r="F424" i="4"/>
  <c r="M3" i="9"/>
  <c r="G420" i="1"/>
  <c r="H420" i="1"/>
  <c r="C640" i="1"/>
  <c r="F646" i="4"/>
  <c r="D650" i="4"/>
  <c r="G637" i="1"/>
  <c r="H637" i="1"/>
  <c r="D649" i="4"/>
  <c r="C639" i="1"/>
  <c r="E649" i="4" l="1"/>
  <c r="D639" i="1"/>
  <c r="F645" i="4"/>
  <c r="G638" i="1"/>
  <c r="H638" i="1"/>
  <c r="G419" i="1"/>
  <c r="H419" i="1"/>
  <c r="D640" i="1"/>
  <c r="E650" i="4"/>
  <c r="H333" i="9"/>
  <c r="G333" i="9"/>
  <c r="E333" i="9" s="1"/>
  <c r="F650" i="4"/>
  <c r="C644" i="1"/>
  <c r="H20" i="3"/>
  <c r="G297" i="9"/>
  <c r="E297" i="9" s="1"/>
  <c r="B297" i="9" s="1"/>
  <c r="C643" i="1"/>
  <c r="H19" i="3"/>
  <c r="I19" i="3" l="1"/>
  <c r="D643" i="1"/>
  <c r="F649" i="4"/>
  <c r="G639" i="1"/>
  <c r="H639" i="1"/>
  <c r="G640" i="1"/>
  <c r="H640" i="1"/>
  <c r="D644" i="1"/>
  <c r="I20" i="3"/>
  <c r="E298" i="9"/>
  <c r="I8" i="3" s="1"/>
  <c r="B333" i="9"/>
  <c r="H7" i="3"/>
  <c r="G643" i="1" l="1"/>
  <c r="H643" i="1"/>
  <c r="G644" i="1"/>
  <c r="H644" i="1"/>
  <c r="J3" i="9"/>
  <c r="G16" i="9" l="1"/>
  <c r="G21" i="9"/>
  <c r="G17" i="9"/>
  <c r="H15" i="9"/>
  <c r="J10" i="9"/>
  <c r="I7" i="9"/>
  <c r="J7" i="9"/>
  <c r="I5" i="9"/>
  <c r="K8" i="9"/>
  <c r="J12" i="9"/>
  <c r="J11" i="9"/>
  <c r="K9" i="9"/>
  <c r="I11" i="9"/>
  <c r="L15" i="9"/>
  <c r="G15" i="9"/>
  <c r="I17" i="9"/>
  <c r="L16" i="9"/>
  <c r="H17" i="9"/>
  <c r="J9" i="9"/>
  <c r="K12" i="9"/>
  <c r="J13" i="9"/>
  <c r="I8" i="9"/>
  <c r="I13" i="9"/>
  <c r="I6" i="9"/>
  <c r="J8" i="9"/>
  <c r="K11" i="9"/>
  <c r="J5" i="9"/>
  <c r="I9" i="9"/>
  <c r="H22" i="9"/>
  <c r="G22" i="9"/>
  <c r="M15" i="9"/>
  <c r="J17" i="9"/>
  <c r="M16" i="9"/>
  <c r="H16" i="9"/>
  <c r="H21" i="9"/>
  <c r="K7" i="9"/>
  <c r="J6" i="9"/>
  <c r="K10" i="9"/>
  <c r="K6" i="9"/>
  <c r="K5" i="9"/>
  <c r="K13" i="9"/>
  <c r="I12" i="9"/>
  <c r="H18" i="9"/>
  <c r="H295" i="9"/>
  <c r="G295" i="9"/>
  <c r="L293" i="9"/>
  <c r="F293" i="9" s="1"/>
  <c r="G18" i="9"/>
  <c r="E295" i="9" l="1"/>
  <c r="B295" i="9" s="1"/>
  <c r="E10" i="9"/>
  <c r="B10" i="9" s="1"/>
  <c r="F15" i="9"/>
  <c r="F16" i="9"/>
  <c r="E6" i="9"/>
  <c r="B6" i="9" s="1"/>
  <c r="E9" i="9"/>
  <c r="B9" i="9" s="1"/>
  <c r="E17" i="9"/>
  <c r="B17" i="9" s="1"/>
  <c r="E12" i="9"/>
  <c r="B12" i="9" s="1"/>
  <c r="E5" i="9"/>
  <c r="B5" i="9" s="1"/>
  <c r="E23" i="9"/>
  <c r="I7" i="3" s="1"/>
  <c r="F23" i="9"/>
  <c r="B293" i="9"/>
  <c r="E11" i="9"/>
  <c r="E15" i="9"/>
  <c r="E8" i="9"/>
  <c r="B8" i="9" s="1"/>
  <c r="E13" i="9"/>
  <c r="B13" i="9" s="1"/>
  <c r="E22" i="9"/>
  <c r="B22" i="9" s="1"/>
  <c r="E18" i="9"/>
  <c r="B18" i="9" s="1"/>
  <c r="E16" i="9"/>
  <c r="E21" i="9"/>
  <c r="B21" i="9" s="1"/>
  <c r="E7" i="9"/>
  <c r="B7" i="9" s="1"/>
  <c r="F14" i="9" l="1"/>
  <c r="F3" i="9" s="1"/>
  <c r="B16" i="9"/>
  <c r="B15" i="9"/>
  <c r="E14" i="9"/>
  <c r="I13" i="3" s="1"/>
  <c r="B11" i="9"/>
  <c r="E4" i="9"/>
  <c r="E3" i="9" l="1"/>
</calcChain>
</file>

<file path=xl/sharedStrings.xml><?xml version="1.0" encoding="utf-8"?>
<sst xmlns="http://schemas.openxmlformats.org/spreadsheetml/2006/main" count="4724" uniqueCount="3656">
  <si>
    <t>Obveznik:</t>
  </si>
  <si>
    <t>33312 - OPĆINA OREHOVICA</t>
  </si>
  <si>
    <t>Razina:</t>
  </si>
  <si>
    <t>23</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</si>
  <si>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</si>
  <si>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</si>
  <si>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</si>
  <si>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</si>
  <si>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</si>
  <si>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</si>
  <si>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</si>
  <si>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</si>
  <si>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</si>
  <si>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</si>
  <si>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</si>
  <si>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</si>
  <si>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</si>
  <si>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</si>
  <si>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</si>
  <si>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</si>
  <si>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</si>
  <si>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</si>
  <si>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</si>
  <si>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</si>
  <si>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</si>
  <si>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</si>
  <si>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</si>
  <si>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</si>
  <si>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</si>
  <si>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</si>
  <si>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</si>
  <si>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</si>
  <si>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</si>
  <si>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</si>
  <si>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</si>
  <si>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</si>
  <si>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</si>
  <si>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</si>
  <si>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</si>
  <si>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</si>
  <si>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</si>
  <si>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</si>
  <si>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</si>
  <si>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</si>
  <si>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</si>
  <si>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</si>
  <si>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</si>
  <si>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</si>
  <si>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</si>
  <si>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</si>
  <si>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</si>
  <si>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</si>
  <si>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</si>
  <si>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</si>
  <si>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</si>
  <si>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</si>
  <si>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</si>
  <si>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</si>
  <si>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</si>
  <si>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</si>
  <si>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</si>
  <si>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</si>
  <si>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</si>
  <si>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</si>
  <si>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</si>
  <si>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</si>
  <si>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</si>
  <si>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</si>
  <si>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</si>
  <si>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</si>
  <si>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</si>
  <si>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</si>
  <si>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</si>
  <si>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</si>
  <si>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</si>
  <si>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</si>
  <si>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</si>
  <si>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</si>
  <si>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</si>
  <si>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</si>
  <si>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</si>
  <si>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</si>
  <si>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</si>
  <si>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</si>
  <si>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</si>
  <si>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</si>
  <si>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</si>
  <si>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</si>
  <si>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</si>
  <si>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</si>
  <si>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</si>
  <si>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</si>
  <si>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</si>
  <si>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</si>
  <si>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</si>
  <si>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</si>
  <si>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</si>
  <si>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</si>
  <si>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</si>
  <si>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</si>
  <si>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</si>
  <si>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</si>
  <si>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</si>
  <si>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</si>
  <si>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</si>
  <si>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</si>
  <si>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</si>
  <si>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</si>
  <si>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</si>
  <si>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</si>
  <si>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</si>
  <si>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</si>
  <si>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</si>
  <si>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</si>
  <si>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</si>
  <si>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</si>
  <si>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</si>
  <si>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</si>
  <si>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</si>
  <si>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</si>
  <si>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</si>
  <si>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</si>
  <si>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</si>
  <si>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</si>
  <si>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</si>
  <si>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</si>
  <si>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</si>
  <si>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</si>
  <si>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</si>
  <si>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</si>
  <si>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</si>
  <si>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</si>
  <si>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</si>
  <si>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</si>
  <si>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</si>
  <si>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</si>
  <si>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</si>
  <si>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</si>
  <si>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</si>
  <si>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</si>
  <si>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</si>
  <si>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</si>
  <si>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</si>
  <si>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</si>
  <si>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</si>
  <si>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</si>
  <si>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</si>
  <si>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</si>
  <si>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</si>
  <si>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</si>
  <si>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</si>
  <si>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</si>
  <si>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</si>
  <si>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</si>
  <si>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</si>
  <si>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</si>
  <si>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</si>
  <si>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</si>
  <si>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</si>
  <si>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</si>
  <si>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</si>
  <si>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</si>
  <si>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</si>
  <si>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</si>
  <si>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</si>
  <si>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</si>
  <si>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</si>
  <si>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</si>
  <si>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</si>
  <si>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</si>
  <si>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</si>
  <si>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</si>
  <si>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</si>
  <si>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</si>
  <si>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</si>
  <si>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</si>
  <si>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</si>
  <si>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</si>
  <si>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</si>
  <si>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</si>
  <si>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</si>
  <si>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</si>
  <si>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</si>
  <si>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</si>
  <si>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</si>
  <si>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</si>
  <si>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</si>
  <si>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</si>
  <si>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</si>
  <si>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</si>
  <si>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</si>
  <si>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</si>
  <si>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</si>
  <si>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</si>
  <si>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</si>
  <si>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</si>
  <si>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</si>
  <si>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</si>
  <si>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</si>
  <si>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</si>
  <si>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</si>
  <si>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</si>
  <si>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</si>
  <si>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</si>
  <si>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</si>
  <si>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</si>
  <si>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</si>
  <si>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</si>
  <si>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</si>
  <si>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</si>
  <si>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</si>
  <si>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</si>
  <si>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</si>
  <si>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</si>
  <si>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</si>
  <si>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</si>
  <si>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</si>
  <si>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</si>
  <si>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</si>
  <si>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</si>
  <si>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</si>
  <si>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</si>
  <si>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</si>
  <si>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</si>
  <si>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</si>
  <si>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</si>
  <si>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</si>
  <si>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</si>
  <si>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</si>
  <si>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</si>
  <si>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</si>
  <si>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</si>
  <si>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</si>
  <si>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</si>
  <si>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</si>
  <si>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</si>
  <si>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</si>
  <si>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</si>
  <si>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</si>
  <si>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</si>
  <si>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</si>
  <si>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</si>
  <si>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</si>
  <si>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</si>
  <si>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</si>
  <si>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</si>
  <si>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</si>
  <si>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</si>
  <si>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</si>
  <si>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</si>
  <si>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</si>
  <si>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</si>
  <si>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</si>
  <si>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</si>
  <si>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</si>
  <si>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</si>
  <si>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</si>
  <si>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</si>
  <si>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</si>
  <si>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</si>
  <si>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</si>
  <si>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</si>
  <si>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</si>
  <si>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</si>
  <si>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</si>
  <si>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</si>
  <si>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</si>
  <si>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</si>
  <si>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</si>
  <si>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</si>
  <si>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</si>
  <si>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</si>
  <si>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</si>
  <si>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</si>
  <si>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</si>
  <si>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</si>
  <si>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</si>
  <si>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</si>
  <si>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</si>
  <si>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</si>
  <si>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</si>
  <si>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</si>
  <si>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</si>
  <si>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</si>
  <si>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</si>
  <si>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</si>
  <si>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</si>
  <si>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</si>
  <si>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</si>
  <si>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</si>
  <si>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</si>
  <si>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</si>
  <si>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</si>
  <si>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</si>
  <si>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</si>
  <si>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</si>
  <si>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</si>
  <si>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</si>
  <si>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</si>
  <si>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</si>
  <si>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</si>
  <si>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</si>
  <si>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</si>
  <si>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</si>
  <si>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</si>
  <si>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</si>
  <si>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</si>
  <si>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</si>
  <si>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</si>
  <si>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</si>
  <si>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</si>
  <si>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</si>
  <si>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</si>
  <si>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</si>
  <si>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</si>
  <si>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</si>
  <si>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</si>
  <si>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</si>
  <si>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</si>
  <si>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</si>
  <si>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</si>
  <si>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</si>
  <si>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</si>
  <si>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</si>
  <si>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</si>
  <si>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</si>
  <si>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</si>
  <si>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</si>
  <si>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</si>
  <si>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</si>
  <si>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</si>
  <si>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</si>
  <si>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</si>
  <si>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</si>
  <si>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</si>
  <si>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</si>
  <si>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</si>
  <si>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</si>
  <si>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</si>
  <si>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</si>
  <si>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</si>
  <si>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</si>
  <si>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</si>
  <si>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</si>
  <si>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</si>
  <si>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</si>
  <si>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</si>
  <si>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</si>
  <si>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</si>
  <si>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</si>
  <si>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</si>
  <si>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</si>
  <si>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</si>
  <si>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</si>
  <si>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</si>
  <si>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</si>
  <si>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</si>
  <si>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</si>
  <si>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</si>
  <si>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</si>
  <si>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</si>
  <si>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</si>
  <si>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</si>
  <si>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</si>
  <si>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</si>
  <si>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</si>
  <si>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</si>
  <si>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</si>
  <si>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</si>
  <si>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</si>
  <si>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</si>
  <si>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</si>
  <si>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</si>
  <si>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</si>
  <si>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</si>
  <si>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</si>
  <si>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</si>
  <si>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</si>
  <si>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</si>
  <si>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</si>
  <si>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</si>
  <si>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</si>
  <si>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</si>
  <si>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</si>
  <si>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</si>
  <si>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</si>
  <si>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</si>
  <si>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</si>
  <si>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</si>
  <si>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</si>
  <si>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</si>
  <si>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</si>
  <si>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</si>
  <si>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</si>
  <si>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</si>
  <si>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</si>
  <si>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</si>
  <si>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</si>
  <si>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</si>
  <si>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</si>
  <si>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</si>
  <si>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</si>
  <si>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</si>
  <si>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</si>
  <si>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</si>
  <si>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</si>
  <si>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</si>
  <si>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</si>
  <si>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</si>
  <si>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</si>
  <si>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</si>
  <si>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</si>
  <si>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</si>
  <si>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</si>
  <si>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</si>
  <si>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</si>
  <si>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</si>
  <si>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</si>
  <si>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</si>
  <si>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</si>
  <si>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</si>
  <si>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</si>
  <si>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</si>
  <si>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</si>
  <si>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</si>
  <si>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</si>
  <si>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</si>
  <si>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</si>
  <si>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</si>
  <si>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</si>
  <si>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</si>
  <si>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</si>
  <si>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</si>
  <si>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</si>
  <si>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</si>
  <si>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</si>
  <si>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</si>
  <si>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</si>
  <si>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</si>
  <si>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</si>
  <si>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</si>
  <si>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</si>
  <si>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</si>
  <si>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</si>
  <si>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</si>
  <si>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</si>
  <si>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</si>
  <si>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</si>
  <si>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</si>
  <si>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</si>
  <si>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</si>
  <si>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</si>
  <si>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</si>
  <si>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</si>
  <si>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</si>
  <si>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</si>
  <si>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</si>
  <si>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</si>
  <si>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</si>
  <si>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</si>
  <si>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</si>
  <si>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</si>
  <si>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</si>
  <si>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</si>
  <si>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</si>
  <si>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</si>
  <si>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</si>
  <si>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</si>
  <si>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</si>
  <si>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</si>
  <si>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</si>
  <si>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</si>
  <si>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</si>
  <si>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</si>
  <si>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</si>
  <si>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</si>
  <si>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</si>
  <si>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</si>
  <si>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</si>
  <si>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</si>
  <si>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</si>
  <si>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</si>
  <si>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</si>
  <si>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</si>
  <si>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</si>
  <si>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</si>
  <si>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</si>
  <si>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</si>
  <si>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</si>
  <si>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</si>
  <si>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</si>
  <si>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</si>
  <si>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</si>
  <si>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</si>
  <si>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</si>
  <si>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</si>
  <si>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</si>
  <si>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</si>
  <si>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</si>
  <si>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</si>
  <si>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</si>
  <si>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</si>
  <si>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</si>
  <si>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</si>
  <si>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</si>
  <si>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</si>
  <si>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</si>
  <si>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</si>
  <si>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</si>
  <si>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</si>
  <si>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</si>
  <si>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</si>
  <si>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</si>
  <si>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</si>
  <si>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</si>
  <si>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</si>
  <si>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</si>
  <si>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</si>
  <si>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</si>
  <si>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</si>
  <si>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</si>
  <si>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</si>
  <si>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</si>
  <si>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</si>
  <si>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</si>
  <si>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</si>
  <si>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</si>
  <si>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</si>
  <si>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</si>
  <si>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</si>
  <si>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</si>
  <si>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</si>
  <si>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</si>
  <si>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</si>
  <si>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</si>
  <si>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</si>
  <si>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</si>
  <si>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</si>
  <si>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</si>
  <si>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</si>
  <si>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</si>
  <si>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</si>
  <si>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</si>
  <si>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</si>
  <si>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</si>
  <si>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</si>
  <si>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</si>
  <si>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</si>
  <si>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</si>
  <si>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</si>
  <si>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</si>
  <si>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</si>
  <si>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</si>
  <si>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</si>
  <si>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</si>
  <si>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</si>
  <si>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</si>
  <si>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</si>
  <si>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</si>
  <si>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</si>
  <si>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</si>
  <si>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</si>
  <si>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</si>
  <si>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</si>
  <si>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</si>
  <si>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</si>
  <si>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</si>
  <si>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</si>
  <si>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</si>
  <si>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</si>
  <si>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</si>
  <si>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</si>
  <si>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</si>
  <si>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</si>
  <si>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</si>
  <si>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</si>
  <si>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</si>
  <si>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</si>
  <si>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</si>
  <si>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</si>
  <si>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</si>
  <si>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</si>
  <si>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</si>
  <si>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</si>
  <si>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</si>
  <si>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</si>
  <si>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</si>
  <si>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</si>
  <si>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</si>
  <si>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</si>
  <si>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</si>
  <si>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</si>
  <si>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</si>
  <si>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</si>
  <si>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</si>
  <si>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</si>
  <si>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</si>
  <si>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</si>
  <si>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</si>
  <si>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</si>
  <si>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</si>
  <si>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</si>
  <si>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</si>
  <si>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</si>
  <si>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</si>
  <si>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</si>
  <si>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</si>
  <si>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</si>
  <si>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</si>
  <si>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</si>
  <si>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</si>
  <si>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</si>
  <si>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</si>
  <si>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</si>
  <si>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</si>
  <si>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</si>
  <si>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</si>
  <si>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</si>
  <si>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</si>
  <si>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</si>
  <si>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</si>
  <si>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</si>
  <si>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</si>
  <si>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</si>
  <si>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</si>
  <si>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</si>
  <si>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</si>
  <si>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</si>
  <si>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</si>
  <si>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</si>
  <si>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</si>
  <si>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</si>
  <si>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</si>
  <si>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</si>
  <si>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</si>
  <si>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</si>
  <si>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</si>
  <si>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</si>
  <si>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</si>
  <si>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</si>
  <si>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</si>
  <si>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</si>
  <si>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</si>
  <si>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</si>
  <si>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</si>
  <si>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</si>
  <si>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</si>
  <si>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</si>
  <si>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</si>
  <si>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</si>
  <si>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</si>
  <si>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</si>
  <si>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</si>
  <si>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</si>
  <si>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</si>
  <si>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</si>
  <si>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</si>
  <si>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</si>
  <si>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</si>
  <si>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</si>
  <si>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</si>
  <si>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</si>
  <si>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</si>
  <si>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</si>
  <si>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</si>
  <si>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</si>
  <si>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</si>
  <si>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</si>
  <si>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</si>
  <si>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</si>
  <si>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</si>
  <si>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</si>
  <si>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</si>
  <si>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</si>
  <si>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</si>
  <si>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</si>
  <si>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</si>
  <si>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</si>
  <si>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</si>
  <si>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</si>
  <si>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</si>
  <si>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</si>
  <si>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</si>
  <si>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</si>
  <si>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</si>
  <si>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</si>
  <si>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</si>
  <si>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</si>
  <si>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</si>
  <si>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</si>
  <si>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</si>
  <si>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</si>
  <si>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</si>
  <si>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</si>
  <si>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</si>
  <si>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</si>
  <si>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</si>
  <si>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</si>
  <si>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</si>
  <si>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</si>
  <si>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</si>
  <si>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</si>
  <si>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</si>
  <si>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</si>
  <si>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</si>
  <si>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</si>
  <si>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</si>
  <si>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</si>
  <si>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</si>
  <si>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</si>
  <si>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</si>
  <si>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</si>
  <si>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</si>
  <si>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</si>
  <si>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</si>
  <si>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</si>
  <si>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</si>
  <si>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</si>
  <si>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</si>
  <si>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</si>
  <si>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</si>
  <si>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</si>
  <si>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</si>
  <si>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</si>
  <si>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</si>
  <si>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</si>
  <si>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</si>
  <si>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</si>
  <si>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</si>
  <si>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</si>
  <si>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</si>
  <si>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</si>
  <si>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</si>
  <si>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</si>
  <si>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</si>
  <si>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</si>
  <si>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</si>
  <si>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</si>
  <si>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</si>
  <si>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</si>
  <si>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</si>
  <si>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</si>
  <si>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</si>
  <si>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</si>
  <si>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</si>
  <si>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</si>
  <si>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</si>
  <si>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</si>
  <si>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</si>
  <si>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</si>
  <si>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</si>
  <si>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</si>
  <si>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</si>
  <si>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</si>
  <si>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</si>
  <si>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</si>
  <si>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</si>
  <si>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</si>
  <si>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</si>
  <si>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</si>
  <si>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</si>
  <si>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</si>
  <si>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</si>
  <si>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</si>
  <si>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</si>
  <si>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</si>
  <si>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</si>
  <si>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</si>
  <si>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</si>
  <si>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</si>
  <si>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</si>
  <si>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</si>
  <si>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</si>
  <si>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</si>
  <si>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</si>
  <si>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</si>
  <si>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</si>
  <si>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</si>
  <si>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</si>
  <si>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</si>
  <si>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</si>
  <si>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</si>
  <si>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</si>
  <si>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</si>
  <si>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</si>
  <si>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</si>
  <si>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</si>
  <si>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</si>
  <si>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</si>
  <si>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</si>
  <si>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</si>
  <si>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</si>
  <si>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</si>
  <si>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</si>
  <si>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</si>
  <si>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</si>
  <si>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</si>
  <si>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</si>
  <si>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</si>
  <si>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</si>
  <si>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</si>
  <si>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</si>
  <si>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</si>
  <si>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</si>
  <si>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</si>
  <si>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</si>
  <si>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</si>
  <si>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</si>
  <si>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</si>
  <si>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</si>
  <si>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</si>
  <si>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</si>
  <si>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</si>
  <si>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</si>
  <si>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</si>
  <si>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</si>
  <si>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</si>
  <si>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</si>
  <si>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</si>
  <si>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</si>
  <si>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</si>
  <si>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</si>
  <si>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</si>
  <si>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</si>
  <si>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</si>
  <si>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</si>
  <si>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</si>
  <si>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</si>
  <si>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</si>
  <si>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</si>
  <si>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</si>
  <si>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</si>
  <si>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</si>
  <si>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</si>
  <si>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</si>
  <si>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</si>
  <si>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</si>
  <si>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</si>
  <si>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</si>
  <si>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</si>
  <si>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</si>
  <si>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</si>
  <si>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</si>
  <si>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</si>
  <si>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</si>
  <si>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</si>
  <si>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</si>
  <si>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</si>
  <si>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</si>
  <si>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</si>
  <si>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</si>
  <si>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</si>
  <si>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</si>
  <si>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</si>
  <si>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</si>
  <si>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</si>
  <si>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</si>
  <si>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</si>
  <si>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</si>
  <si>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</si>
  <si>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</si>
  <si>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</si>
  <si>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</si>
  <si>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</si>
  <si>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</si>
  <si>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</si>
  <si>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</si>
  <si>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</si>
  <si>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</si>
  <si>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</si>
  <si>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</si>
  <si>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</si>
  <si>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</si>
  <si>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</si>
  <si>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</si>
  <si>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</si>
  <si>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</si>
  <si>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</si>
  <si>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</si>
  <si>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</si>
  <si>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</si>
  <si>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</si>
  <si>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</si>
  <si>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</si>
  <si>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</si>
  <si>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</si>
  <si>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</si>
  <si>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</si>
  <si>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</si>
  <si>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</si>
  <si>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</si>
  <si>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</si>
  <si>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</si>
  <si>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</si>
  <si>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</si>
  <si>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</si>
  <si>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</si>
  <si>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</si>
  <si>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</si>
  <si>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</si>
  <si>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</si>
  <si>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</si>
  <si>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</si>
  <si>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</si>
  <si>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</si>
  <si>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</si>
  <si>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</si>
  <si>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</si>
  <si>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</si>
  <si>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</si>
  <si>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</si>
  <si>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</si>
  <si>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</si>
  <si>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</si>
  <si>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</si>
  <si>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</si>
  <si>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</si>
  <si>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</si>
  <si>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</si>
  <si>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</si>
  <si>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</si>
  <si>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</si>
  <si>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</si>
  <si>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</si>
  <si>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</si>
  <si>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</si>
  <si>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</si>
  <si>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</si>
  <si>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</si>
  <si>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</si>
  <si>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</si>
  <si>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</si>
  <si>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</si>
  <si>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</si>
  <si>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</si>
  <si>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</si>
  <si>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</si>
  <si>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</si>
  <si>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</si>
  <si>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</si>
  <si>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</si>
  <si>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</si>
  <si>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</si>
  <si>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</si>
  <si>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</si>
  <si>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</si>
  <si>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</si>
  <si>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</si>
  <si>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</si>
  <si>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</si>
  <si>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</si>
  <si>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</si>
  <si>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</si>
  <si>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</si>
  <si>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</si>
  <si>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</si>
  <si>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</si>
  <si>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</si>
  <si>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</si>
  <si>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</si>
  <si>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</si>
  <si>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</si>
  <si>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</si>
  <si>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</si>
  <si>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</si>
  <si>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</si>
  <si>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</si>
  <si>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</si>
  <si>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</si>
  <si>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</si>
  <si>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</si>
  <si>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</si>
  <si>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</si>
  <si>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</si>
  <si>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</si>
  <si>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</si>
  <si>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</si>
  <si>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</si>
  <si>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</si>
  <si>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</si>
  <si>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</si>
  <si>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</si>
  <si>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</si>
  <si>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</si>
  <si>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</si>
  <si>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</si>
  <si>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</si>
  <si>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</si>
  <si>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</si>
  <si>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</si>
  <si>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</si>
  <si>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</si>
  <si>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</si>
  <si>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</si>
  <si>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</si>
  <si>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</si>
  <si>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</si>
  <si>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</si>
  <si>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</si>
  <si>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</si>
  <si>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</si>
  <si>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</si>
  <si>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</si>
  <si>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</si>
  <si>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</si>
  <si>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</si>
  <si>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</si>
  <si>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</si>
  <si>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</si>
  <si>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</si>
  <si>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</si>
  <si>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</si>
  <si>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</si>
  <si>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</si>
  <si>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</si>
  <si>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</si>
  <si>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</si>
  <si>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</si>
  <si>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</si>
  <si>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</si>
  <si>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</si>
  <si>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</si>
  <si>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</si>
  <si>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</si>
  <si>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</si>
  <si>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</si>
  <si>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</si>
  <si>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</si>
  <si>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</si>
  <si>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</si>
  <si>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</si>
  <si>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</si>
  <si>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</si>
  <si>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</si>
  <si>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</si>
  <si>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</si>
  <si>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</si>
  <si>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</si>
  <si>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</si>
  <si>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</si>
  <si>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</si>
  <si>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</si>
  <si>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</si>
  <si>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</si>
  <si>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</si>
  <si>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</si>
  <si>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</si>
  <si>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</si>
  <si>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</si>
  <si>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</si>
  <si>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</si>
  <si>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</si>
  <si>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</si>
  <si>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</si>
  <si>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</si>
  <si>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</si>
  <si>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</si>
  <si>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</si>
  <si>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</si>
  <si>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</si>
  <si>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</si>
  <si>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</si>
  <si>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</si>
  <si>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</si>
  <si>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</si>
  <si>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</si>
  <si>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</si>
  <si>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</si>
  <si>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</si>
  <si>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</si>
  <si>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</si>
  <si>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</si>
  <si>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</si>
  <si>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</si>
  <si>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</si>
  <si>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</si>
  <si>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</si>
  <si>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</si>
  <si>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</si>
  <si>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</si>
  <si>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</si>
  <si>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</si>
  <si>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</si>
  <si>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</si>
  <si>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</si>
  <si>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</si>
  <si>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</si>
  <si>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</si>
  <si>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</si>
  <si>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</si>
  <si>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</si>
  <si>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</si>
  <si>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</si>
  <si>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</si>
  <si>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</si>
  <si>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</si>
  <si>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</si>
  <si>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</si>
  <si>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</si>
  <si>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</si>
  <si>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</si>
  <si>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</si>
  <si>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</si>
  <si>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</si>
  <si>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</si>
  <si>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</si>
  <si>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</si>
  <si>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</si>
  <si>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</si>
  <si>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</si>
  <si>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</si>
  <si>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</si>
  <si>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</si>
  <si>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</si>
  <si>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</si>
  <si>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</si>
  <si>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</si>
  <si>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</si>
  <si>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</si>
  <si>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</si>
  <si>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</si>
  <si>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</si>
  <si>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</si>
  <si>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</si>
  <si>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</si>
  <si>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</si>
  <si>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</si>
  <si>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</si>
  <si>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</si>
  <si>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</si>
  <si>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</si>
  <si>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</si>
  <si>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</si>
  <si>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</si>
  <si>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</si>
  <si>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</si>
  <si>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</si>
  <si>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</si>
  <si>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</si>
  <si>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</si>
  <si>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</si>
  <si>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</si>
  <si>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</si>
  <si>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</si>
  <si>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</si>
  <si>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</si>
  <si>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</si>
  <si>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</si>
  <si>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</si>
  <si>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</si>
  <si>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</si>
  <si>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</si>
  <si>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</si>
  <si>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</si>
  <si>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</si>
  <si>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</si>
  <si>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</si>
  <si>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</si>
  <si>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</si>
  <si>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</si>
  <si>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</si>
  <si>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</si>
  <si>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</si>
  <si>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</si>
  <si>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</si>
  <si>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</si>
  <si>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</si>
  <si>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</si>
  <si>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</si>
  <si>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</si>
  <si>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</si>
  <si>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</si>
  <si>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</si>
  <si>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</si>
  <si>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</si>
  <si>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</si>
  <si>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</si>
  <si>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</si>
  <si>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</si>
  <si>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</si>
  <si>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</si>
  <si>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</si>
  <si>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</si>
  <si>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</si>
  <si>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</si>
  <si>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</si>
  <si>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</si>
  <si>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</si>
  <si>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</si>
  <si>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</si>
  <si>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</si>
  <si>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</si>
  <si>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</si>
  <si>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</si>
  <si>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</si>
  <si>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</si>
  <si>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</si>
  <si>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</si>
  <si>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</si>
  <si>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</si>
  <si>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</si>
  <si>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</si>
  <si>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</si>
  <si>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</si>
  <si>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</si>
  <si>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</si>
  <si>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</si>
  <si>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</si>
  <si>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</si>
  <si>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</si>
  <si>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</si>
  <si>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</si>
  <si>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</si>
  <si>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</si>
  <si>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</si>
  <si>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</si>
  <si>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</si>
  <si>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</si>
  <si>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</si>
  <si>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</si>
  <si>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</si>
  <si>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</si>
  <si>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</si>
  <si>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</si>
  <si>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</si>
  <si>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</si>
  <si>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</si>
  <si>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</si>
  <si>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</si>
  <si>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</si>
  <si>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</si>
  <si>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</si>
  <si>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</si>
  <si>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</si>
  <si>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</si>
  <si>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</si>
  <si>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</si>
  <si>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</si>
  <si>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</si>
  <si>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</si>
  <si>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</si>
  <si>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</si>
  <si>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</si>
  <si>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</si>
  <si>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</si>
  <si>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</si>
  <si>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</si>
  <si>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</si>
  <si>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</si>
  <si>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</si>
  <si>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</si>
  <si>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</si>
  <si>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</si>
  <si>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</si>
  <si>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</si>
  <si>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</si>
  <si>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</si>
  <si>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</si>
  <si>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</si>
  <si>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</si>
  <si>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</si>
  <si>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</si>
  <si>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</si>
  <si>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</si>
  <si>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</si>
  <si>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</si>
  <si>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</si>
  <si>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</si>
  <si>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</si>
  <si>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</si>
  <si>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</si>
  <si>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</si>
  <si>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</si>
  <si>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</si>
  <si>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</si>
  <si>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</si>
  <si>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</si>
  <si>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</si>
  <si>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</si>
  <si>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</si>
  <si>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</si>
  <si>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</si>
  <si>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</si>
  <si>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</si>
  <si>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</si>
  <si>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</si>
  <si>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</si>
  <si>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</si>
  <si>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</si>
  <si>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</si>
  <si>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</si>
  <si>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</si>
  <si>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</si>
  <si>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</si>
  <si>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</si>
  <si>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</si>
  <si>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</si>
  <si>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</si>
  <si>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</si>
  <si>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</si>
  <si>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</si>
  <si>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</si>
  <si>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</si>
  <si>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</si>
  <si>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</si>
  <si>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</si>
  <si>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</si>
  <si>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</si>
  <si>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</si>
  <si>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</si>
  <si>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</si>
  <si>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</si>
  <si>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</si>
  <si>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</si>
  <si>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</si>
  <si>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</si>
  <si>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</si>
  <si>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</si>
  <si>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</si>
  <si>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</si>
  <si>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</si>
  <si>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</si>
  <si>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</si>
  <si>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</si>
  <si>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</si>
  <si>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</si>
  <si>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</si>
  <si>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</si>
  <si>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</si>
  <si>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</si>
  <si>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</si>
  <si>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</si>
  <si>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</si>
  <si>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</si>
  <si>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</si>
  <si>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</si>
  <si>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</si>
  <si>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</si>
  <si>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</si>
  <si>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</si>
  <si>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</si>
  <si>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</si>
  <si>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</si>
  <si>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</si>
  <si>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</si>
  <si>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</si>
  <si>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</si>
  <si>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</si>
  <si>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</si>
  <si>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</si>
  <si>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</si>
  <si>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</si>
  <si>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</si>
  <si>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</si>
  <si>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</si>
  <si>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</si>
  <si>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</si>
  <si>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</si>
  <si>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</si>
  <si>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</si>
  <si>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</si>
  <si>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</si>
  <si>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</si>
  <si>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</si>
  <si>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</si>
  <si>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</si>
  <si>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</si>
  <si>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</si>
  <si>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</si>
  <si>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</si>
  <si>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</si>
  <si>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</si>
  <si>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</si>
  <si>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</si>
  <si>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</si>
  <si>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</si>
  <si>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</si>
  <si>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</si>
  <si>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</si>
  <si>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</si>
  <si>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</si>
  <si>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</si>
  <si>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</si>
  <si>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</si>
  <si>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</si>
  <si>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</si>
  <si>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</si>
  <si>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</si>
  <si>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</si>
  <si>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</si>
  <si>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</si>
  <si>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</si>
  <si>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</si>
  <si>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</si>
  <si>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</si>
  <si>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</si>
  <si>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</si>
  <si>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</si>
  <si>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</si>
  <si>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</si>
  <si>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</si>
  <si>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</si>
  <si>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</si>
  <si>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</si>
  <si>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</si>
  <si>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</si>
  <si>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</si>
  <si>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</si>
  <si>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</si>
  <si>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</si>
  <si>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</si>
  <si>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</si>
  <si>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</si>
  <si>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</si>
  <si>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</si>
  <si>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</si>
  <si>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</si>
  <si>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</si>
  <si>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</si>
  <si>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</si>
  <si>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</si>
  <si>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</si>
  <si>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</si>
  <si>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</si>
  <si>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</si>
  <si>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</si>
  <si>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</si>
  <si>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</si>
  <si>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</si>
  <si>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</si>
  <si>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</si>
  <si>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</si>
  <si>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</si>
  <si>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</si>
  <si>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</si>
  <si>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</si>
  <si>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</si>
  <si>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</si>
  <si>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</si>
  <si>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</si>
  <si>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</si>
  <si>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</si>
  <si>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</si>
  <si>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</si>
  <si>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</si>
  <si>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</si>
  <si>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</si>
  <si>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</si>
  <si>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</si>
  <si>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</si>
  <si>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</si>
  <si>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</si>
  <si>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</si>
  <si>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</si>
  <si>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</si>
  <si>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</si>
  <si>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</si>
  <si>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</si>
  <si>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</si>
  <si>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</si>
  <si>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</si>
  <si>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</si>
  <si>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</si>
  <si>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</si>
  <si>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</si>
  <si>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</si>
  <si>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</si>
  <si>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</si>
  <si>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</si>
  <si>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</si>
  <si>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</si>
  <si>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</si>
  <si>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</si>
  <si>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</si>
  <si>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</si>
  <si>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</si>
  <si>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</si>
  <si>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</si>
  <si>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</si>
  <si>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</si>
  <si>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</si>
  <si>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</si>
  <si>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</si>
  <si>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</si>
  <si>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</si>
  <si>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</si>
  <si>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</si>
  <si>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</si>
  <si>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</si>
  <si>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</si>
  <si>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</si>
  <si>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</si>
  <si>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</si>
  <si>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</si>
  <si>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</si>
  <si>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</si>
  <si>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</si>
  <si>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</si>
  <si>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</si>
  <si>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</si>
  <si>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</si>
  <si>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</si>
  <si>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</si>
  <si>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</si>
  <si>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</si>
  <si>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</si>
  <si>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</si>
  <si>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</si>
  <si>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</si>
  <si>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</si>
  <si>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</si>
  <si>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</si>
  <si>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</si>
  <si>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</si>
  <si>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</si>
  <si>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</si>
  <si>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</si>
  <si>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</si>
  <si>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</si>
  <si>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</si>
  <si>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</si>
  <si>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</si>
  <si>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</si>
  <si>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</si>
  <si>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</si>
  <si>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</si>
  <si>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</si>
  <si>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</si>
  <si>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</si>
  <si>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</si>
  <si>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</si>
  <si>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</si>
  <si>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</si>
  <si>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</si>
  <si>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</si>
  <si>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</si>
  <si>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</si>
  <si>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</si>
  <si>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</si>
  <si>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</si>
  <si>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</si>
  <si>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</si>
  <si>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</si>
  <si>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</si>
  <si>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</si>
  <si>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</si>
  <si>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</si>
  <si>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</si>
  <si>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</si>
  <si>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</si>
  <si>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</si>
  <si>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</si>
  <si>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</si>
  <si>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</si>
  <si>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</si>
  <si>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</si>
  <si>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</si>
  <si>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</si>
  <si>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</si>
  <si>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</si>
  <si>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</si>
  <si>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</si>
  <si>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</si>
  <si>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</si>
  <si>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</si>
  <si>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</si>
  <si>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</si>
  <si>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</si>
  <si>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</si>
  <si>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</si>
  <si>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</si>
  <si>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</si>
  <si>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</si>
  <si>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</si>
  <si>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</si>
  <si>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</si>
  <si>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</si>
  <si>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</si>
  <si>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</si>
  <si>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</si>
  <si>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</si>
  <si>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</si>
  <si>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</si>
  <si>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</si>
  <si>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</si>
  <si>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</si>
  <si>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</si>
  <si>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</si>
  <si>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</si>
  <si>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</si>
  <si>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</si>
  <si>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</si>
  <si>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</si>
  <si>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</si>
  <si>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</si>
  <si>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</si>
  <si>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</si>
  <si>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</si>
  <si>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</si>
  <si>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</si>
  <si>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</si>
  <si>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</si>
  <si>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</si>
  <si>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</si>
  <si>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</si>
  <si>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</si>
  <si>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</si>
  <si>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</si>
  <si>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</si>
  <si>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</si>
  <si>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</si>
  <si>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</si>
  <si>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</si>
  <si>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</si>
  <si>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</si>
  <si>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</si>
  <si>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</si>
  <si>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</si>
  <si>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</si>
  <si>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</si>
  <si>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</si>
  <si>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</si>
  <si>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</si>
  <si>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</si>
  <si>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</si>
  <si>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</si>
  <si>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</si>
  <si>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</si>
  <si>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</si>
  <si>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</si>
  <si>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</si>
  <si>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</si>
  <si>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</si>
  <si>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</si>
  <si>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</si>
  <si>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</si>
  <si>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</si>
  <si>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</si>
  <si>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</si>
  <si>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</si>
  <si>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</si>
  <si>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</si>
  <si>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</si>
  <si>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</si>
  <si>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</si>
  <si>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</si>
  <si>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</si>
  <si>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</si>
  <si>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</si>
  <si>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</si>
  <si>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</si>
  <si>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</si>
  <si>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</si>
  <si>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</si>
  <si>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</si>
  <si>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</si>
  <si>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</si>
  <si>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</si>
  <si>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</si>
  <si>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</si>
  <si>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</si>
  <si>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</si>
  <si>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</si>
  <si>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</si>
  <si>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</si>
  <si>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</si>
  <si>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</si>
  <si>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</si>
  <si>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</si>
  <si>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</si>
  <si>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</si>
  <si>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</si>
  <si>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</si>
  <si>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</si>
  <si>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</si>
  <si>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</si>
  <si>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</si>
  <si>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</si>
  <si>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</si>
  <si>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</si>
  <si>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</si>
  <si>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</si>
  <si>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</si>
  <si>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</si>
  <si>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</si>
  <si>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</si>
  <si>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</si>
  <si>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</si>
  <si>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</si>
  <si>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</si>
  <si>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</si>
  <si>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</si>
  <si>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</si>
  <si>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</si>
  <si>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</si>
  <si>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</si>
  <si>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</si>
  <si>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</si>
  <si>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</si>
  <si>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</si>
  <si>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</si>
  <si>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</si>
  <si>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</si>
  <si>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</si>
  <si>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</si>
  <si>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</si>
  <si>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</si>
  <si>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</si>
  <si>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</si>
  <si>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</si>
  <si>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</si>
  <si>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</si>
  <si>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</si>
  <si>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</si>
  <si>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</si>
  <si>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</si>
  <si>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</si>
  <si>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</si>
  <si>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</si>
  <si>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</si>
  <si>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</si>
  <si>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</si>
  <si>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</si>
  <si>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</si>
  <si>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</si>
  <si>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</si>
  <si>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</si>
  <si>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</si>
  <si>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</si>
  <si>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</si>
  <si>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</si>
  <si>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</si>
  <si>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</si>
  <si>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</si>
  <si>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</si>
  <si>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</si>
  <si>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</si>
  <si>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</si>
  <si>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</si>
  <si>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</si>
  <si>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</si>
  <si>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</si>
  <si>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</si>
  <si>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</si>
  <si>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</si>
  <si>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</si>
  <si>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</si>
  <si>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</si>
  <si>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</si>
  <si>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</si>
  <si>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</si>
  <si>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</si>
  <si>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</si>
  <si>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</si>
  <si>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</si>
  <si>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</si>
  <si>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</si>
  <si>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</si>
  <si>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</si>
  <si>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</si>
  <si>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</si>
  <si>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</si>
  <si>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</si>
  <si>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</si>
  <si>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</si>
  <si>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</si>
  <si>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</si>
  <si>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</si>
  <si>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</si>
  <si>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</si>
  <si>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</si>
  <si>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</si>
  <si>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</si>
  <si>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</si>
  <si>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</si>
  <si>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</si>
  <si>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</si>
  <si>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</si>
  <si>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</si>
  <si>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</si>
  <si>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</si>
  <si>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</si>
  <si>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</si>
  <si>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</si>
  <si>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</si>
  <si>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</si>
  <si>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</si>
  <si>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</si>
  <si>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</si>
  <si>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</si>
  <si>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</si>
  <si>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</si>
  <si>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</si>
  <si>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</si>
  <si>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</si>
  <si>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</si>
  <si>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</si>
  <si>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</si>
  <si>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</si>
  <si>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</si>
  <si>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</si>
  <si>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</si>
  <si>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</si>
  <si>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</si>
  <si>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</si>
  <si>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</si>
  <si>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</si>
  <si>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</si>
  <si>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</si>
  <si>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</si>
  <si>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</si>
  <si>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</si>
  <si>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</si>
  <si>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</si>
  <si>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</si>
  <si>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</si>
  <si>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</si>
  <si>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</si>
  <si>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</si>
  <si>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</si>
  <si>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</si>
  <si>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</si>
  <si>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</si>
  <si>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</si>
  <si>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</si>
  <si>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</si>
  <si>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</si>
  <si>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</si>
  <si>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</si>
  <si>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</si>
  <si>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</si>
  <si>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</si>
  <si>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</si>
  <si>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</si>
  <si>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</si>
  <si>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</si>
  <si>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</si>
  <si>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</si>
  <si>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</si>
  <si>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</si>
  <si>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</si>
  <si>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</si>
  <si>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</si>
  <si>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</si>
  <si>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</si>
  <si>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</si>
  <si>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</si>
  <si>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</si>
  <si>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</si>
  <si>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</si>
  <si>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</si>
  <si>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</si>
  <si>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</si>
  <si>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</si>
  <si>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</si>
  <si>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</si>
  <si>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</si>
  <si>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</si>
  <si>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</si>
  <si>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</si>
  <si>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</si>
  <si>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</si>
  <si>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</si>
  <si>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</si>
  <si>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</si>
  <si>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</si>
  <si>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</si>
  <si>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</si>
  <si>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</si>
  <si>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</si>
  <si>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</si>
  <si>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</si>
  <si>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</si>
  <si>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</si>
  <si>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</si>
  <si>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</si>
  <si>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</si>
  <si>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</si>
  <si>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</si>
  <si>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</si>
  <si>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</si>
  <si>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</si>
  <si>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</si>
  <si>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</si>
  <si>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</si>
  <si>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</si>
  <si>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</si>
  <si>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</si>
  <si>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</si>
  <si>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</si>
  <si>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</si>
  <si>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</si>
  <si>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</si>
  <si>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</si>
  <si>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</si>
  <si>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</si>
  <si>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</si>
  <si>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</si>
  <si>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</si>
  <si>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</si>
  <si>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</si>
  <si>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</si>
  <si>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</si>
  <si>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</si>
  <si>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</si>
  <si>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</si>
  <si>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</si>
  <si>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</si>
  <si>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</si>
  <si>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</si>
  <si>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</si>
  <si>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</si>
  <si>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</si>
  <si>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</si>
  <si>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</si>
  <si>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</si>
  <si>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</si>
  <si>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</si>
  <si>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</si>
  <si>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</si>
  <si>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</si>
  <si>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</si>
  <si>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</si>
  <si>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</si>
  <si>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</si>
  <si>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</si>
  <si>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</si>
  <si>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</si>
  <si>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</si>
  <si>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</si>
  <si>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</si>
  <si>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</si>
  <si>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</si>
  <si>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</si>
  <si>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</si>
  <si>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</si>
  <si>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</si>
  <si>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</si>
  <si>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</si>
  <si>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</si>
  <si>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</si>
  <si>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</si>
  <si>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</si>
  <si>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</si>
  <si>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</si>
  <si>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</si>
  <si>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</si>
  <si>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</si>
  <si>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</si>
  <si>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</si>
  <si>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</si>
  <si>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</si>
  <si>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</si>
  <si>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</si>
  <si>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</si>
  <si>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</si>
  <si>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</si>
  <si>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</si>
  <si>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</si>
  <si>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</si>
  <si>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</si>
  <si>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</si>
  <si>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</si>
  <si>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</si>
  <si>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</si>
  <si>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</si>
  <si>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</si>
  <si>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</si>
  <si>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</si>
  <si>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</si>
  <si>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</si>
  <si>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</si>
  <si>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</si>
  <si>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</si>
  <si>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</si>
  <si>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</si>
  <si>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</si>
  <si>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</si>
  <si>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</si>
  <si>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OREHOVICA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</si>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</sst>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2000843.4300000002</v>
      </c>
      <c r="D2" s="7">
        <f>'PR-RAS'!E6</f>
        <v>876698.01</v>
      </c>
      <c r="E2" s="7">
        <v>0</v>
      </c>
      <c r="F2" s="7">
        <v>0</v>
      </c>
      <c r="G2" s="8">
        <f t="shared" ref="G2:G274" si="0">(B2/1000)*(C2*1+D2*2)</f>
        <v>3754.2394500000005</v>
      </c>
      <c r="H2" s="8">
        <f t="shared" ref="H2:H274" si="1">ABS(C2-ROUND(C2,0))+ABS(D2-ROUND(D2,0))</f>
        <v>0.44000000017695129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304818.74999999988</v>
      </c>
      <c r="D3" s="2">
        <f>'PR-RAS'!E7</f>
        <v>326705.5</v>
      </c>
      <c r="E3" s="2">
        <v>0</v>
      </c>
      <c r="F3" s="2">
        <v>0</v>
      </c>
      <c r="G3" s="3">
        <f t="shared" si="0"/>
        <v>1916.4594999999997</v>
      </c>
      <c r="H3" s="3">
        <f t="shared" si="1"/>
        <v>0.75000000011641532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287057.50999999989</v>
      </c>
      <c r="D4" s="2">
        <f>'PR-RAS'!E8</f>
        <v>298761.05</v>
      </c>
      <c r="E4" s="2">
        <v>0</v>
      </c>
      <c r="F4" s="2">
        <v>0</v>
      </c>
      <c r="G4" s="3">
        <f t="shared" si="0"/>
        <v>2653.7388299999998</v>
      </c>
      <c r="H4" s="3">
        <f t="shared" si="1"/>
        <v>0.54000000009546056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358151.17</v>
      </c>
      <c r="D5" s="2">
        <f>'PR-RAS'!E9</f>
        <v>383681.5</v>
      </c>
      <c r="E5" s="2">
        <v>0</v>
      </c>
      <c r="F5" s="2">
        <v>0</v>
      </c>
      <c r="G5" s="3">
        <f t="shared" si="0"/>
        <v>4502.0566799999997</v>
      </c>
      <c r="H5" s="3">
        <f t="shared" si="1"/>
        <v>0.66999999998370185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27039.3</v>
      </c>
      <c r="D6" s="2">
        <f>'PR-RAS'!E10</f>
        <v>32644.61</v>
      </c>
      <c r="E6" s="2">
        <v>0</v>
      </c>
      <c r="F6" s="2">
        <v>0</v>
      </c>
      <c r="G6" s="3">
        <f t="shared" si="0"/>
        <v>461.64260000000002</v>
      </c>
      <c r="H6" s="3">
        <f t="shared" si="1"/>
        <v>0.68999999999869033</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16086.99</v>
      </c>
      <c r="D7" s="2">
        <f>'PR-RAS'!E11</f>
        <v>22624.55</v>
      </c>
      <c r="E7" s="2">
        <v>0</v>
      </c>
      <c r="F7" s="2">
        <v>0</v>
      </c>
      <c r="G7" s="3">
        <f t="shared" si="0"/>
        <v>368.01653999999996</v>
      </c>
      <c r="H7" s="3">
        <f t="shared" si="1"/>
        <v>0.46000000000094587</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27292.68</v>
      </c>
      <c r="D8" s="2">
        <f>'PR-RAS'!E12</f>
        <v>4692.83</v>
      </c>
      <c r="E8" s="2">
        <v>0</v>
      </c>
      <c r="F8" s="2">
        <v>0</v>
      </c>
      <c r="G8" s="3">
        <f t="shared" si="0"/>
        <v>256.74838</v>
      </c>
      <c r="H8" s="3">
        <f t="shared" si="1"/>
        <v>0.48999999999978172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17121.349999999999</v>
      </c>
      <c r="D9" s="2">
        <f>'PR-RAS'!E13</f>
        <v>32836.25</v>
      </c>
      <c r="E9" s="2">
        <v>0</v>
      </c>
      <c r="F9" s="2">
        <v>0</v>
      </c>
      <c r="G9" s="3">
        <f t="shared" si="0"/>
        <v>662.35080000000005</v>
      </c>
      <c r="H9" s="3">
        <f t="shared" si="1"/>
        <v>0.59999999999854481</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158633.98000000001</v>
      </c>
      <c r="D11" s="2">
        <f>'PR-RAS'!E15</f>
        <v>177718.69</v>
      </c>
      <c r="E11" s="2">
        <v>0</v>
      </c>
      <c r="F11" s="2">
        <v>0</v>
      </c>
      <c r="G11" s="3">
        <f t="shared" si="0"/>
        <v>5140.7136</v>
      </c>
      <c r="H11" s="3">
        <f t="shared" si="1"/>
        <v>0.32999999998719431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17075.63</v>
      </c>
      <c r="D19" s="2">
        <f>'PR-RAS'!E23</f>
        <v>27450.27</v>
      </c>
      <c r="E19" s="2">
        <v>0</v>
      </c>
      <c r="F19" s="2">
        <v>0</v>
      </c>
      <c r="G19" s="3">
        <f t="shared" si="0"/>
        <v>1295.5710599999998</v>
      </c>
      <c r="H19" s="3">
        <f t="shared" si="1"/>
        <v>0.63999999999941792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348.48</v>
      </c>
      <c r="D20" s="2">
        <f>'PR-RAS'!E24</f>
        <v>748.82</v>
      </c>
      <c r="E20" s="2">
        <v>0</v>
      </c>
      <c r="F20" s="2">
        <v>0</v>
      </c>
      <c r="G20" s="3">
        <f t="shared" si="0"/>
        <v>35.076280000000004</v>
      </c>
      <c r="H20" s="3">
        <f t="shared" si="1"/>
        <v>0.65999999999996817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16727.150000000001</v>
      </c>
      <c r="D23" s="2">
        <f>'PR-RAS'!E27</f>
        <v>26701.45</v>
      </c>
      <c r="E23" s="2">
        <v>0</v>
      </c>
      <c r="F23" s="2">
        <v>0</v>
      </c>
      <c r="G23" s="3">
        <f t="shared" si="0"/>
        <v>1542.8611000000001</v>
      </c>
      <c r="H23" s="3">
        <f t="shared" si="1"/>
        <v>0.60000000000218279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685.61</v>
      </c>
      <c r="D25" s="2">
        <f>'PR-RAS'!E29</f>
        <v>494.18</v>
      </c>
      <c r="E25" s="2">
        <v>0</v>
      </c>
      <c r="F25" s="2">
        <v>0</v>
      </c>
      <c r="G25" s="3">
        <f t="shared" si="0"/>
        <v>40.175280000000001</v>
      </c>
      <c r="H25" s="3">
        <f t="shared" si="1"/>
        <v>0.56999999999999318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685.61</v>
      </c>
      <c r="D27" s="2">
        <f>'PR-RAS'!E31</f>
        <v>494.18</v>
      </c>
      <c r="E27" s="2">
        <v>0</v>
      </c>
      <c r="F27" s="2">
        <v>0</v>
      </c>
      <c r="G27" s="3">
        <f t="shared" si="0"/>
        <v>43.523220000000002</v>
      </c>
      <c r="H27" s="3">
        <f t="shared" si="1"/>
        <v>0.56999999999999318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1651103.4300000002</v>
      </c>
      <c r="D45" s="2">
        <f>'PR-RAS'!E49</f>
        <v>437744.62</v>
      </c>
      <c r="E45" s="2">
        <v>0</v>
      </c>
      <c r="F45" s="2">
        <v>0</v>
      </c>
      <c r="G45" s="3">
        <f t="shared" si="0"/>
        <v>111170.07747999999</v>
      </c>
      <c r="H45" s="3">
        <f t="shared" si="1"/>
        <v>0.81000000017229468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1192212.01</v>
      </c>
      <c r="D49" s="2">
        <f>'PR-RAS'!E53</f>
        <v>0</v>
      </c>
      <c r="E49" s="2">
        <v>0</v>
      </c>
      <c r="F49" s="2">
        <v>0</v>
      </c>
      <c r="G49" s="3">
        <f t="shared" si="0"/>
        <v>57226.176480000002</v>
      </c>
      <c r="H49" s="3">
        <f t="shared" si="1"/>
        <v>1.0000000009313226E-2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1192212.01</v>
      </c>
      <c r="D53" s="2">
        <f>'PR-RAS'!E57</f>
        <v>0</v>
      </c>
      <c r="E53" s="2">
        <v>0</v>
      </c>
      <c r="F53" s="2">
        <v>0</v>
      </c>
      <c r="G53" s="3">
        <f t="shared" si="0"/>
        <v>61995.024519999999</v>
      </c>
      <c r="H53" s="3">
        <f t="shared" si="1"/>
        <v>1.0000000009313226E-2</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438003.86000000004</v>
      </c>
      <c r="D54" s="2">
        <f>'PR-RAS'!E58</f>
        <v>79757</v>
      </c>
      <c r="E54" s="2">
        <v>0</v>
      </c>
      <c r="F54" s="2">
        <v>0</v>
      </c>
      <c r="G54" s="3">
        <f t="shared" si="0"/>
        <v>31668.446580000003</v>
      </c>
      <c r="H54" s="3">
        <f t="shared" si="1"/>
        <v>0.13999999995576218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425857.08</v>
      </c>
      <c r="D55" s="2">
        <f>'PR-RAS'!E59</f>
        <v>79757</v>
      </c>
      <c r="E55" s="2">
        <v>0</v>
      </c>
      <c r="F55" s="2">
        <v>0</v>
      </c>
      <c r="G55" s="3">
        <f t="shared" si="0"/>
        <v>31610.038320000003</v>
      </c>
      <c r="H55" s="3">
        <f t="shared" si="1"/>
        <v>8.0000000016298145E-2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12146.78</v>
      </c>
      <c r="D56" s="2">
        <f>'PR-RAS'!E60</f>
        <v>0</v>
      </c>
      <c r="E56" s="2">
        <v>0</v>
      </c>
      <c r="F56" s="2">
        <v>0</v>
      </c>
      <c r="G56" s="3">
        <f t="shared" si="0"/>
        <v>668.0729</v>
      </c>
      <c r="H56" s="3">
        <f t="shared" si="1"/>
        <v>0.21999999999934516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20887.560000000001</v>
      </c>
      <c r="D57" s="2">
        <f>'PR-RAS'!E61</f>
        <v>0</v>
      </c>
      <c r="E57" s="2">
        <v>0</v>
      </c>
      <c r="F57" s="2">
        <v>0</v>
      </c>
      <c r="G57" s="3">
        <f t="shared" si="0"/>
        <v>1169.7033600000002</v>
      </c>
      <c r="H57" s="3">
        <f t="shared" si="1"/>
        <v>0.43999999999869033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20887.560000000001</v>
      </c>
      <c r="D58" s="2">
        <f>'PR-RAS'!E62</f>
        <v>0</v>
      </c>
      <c r="E58" s="2">
        <v>0</v>
      </c>
      <c r="F58" s="2">
        <v>0</v>
      </c>
      <c r="G58" s="3">
        <f t="shared" si="0"/>
        <v>1190.5909200000001</v>
      </c>
      <c r="H58" s="3">
        <f t="shared" si="1"/>
        <v>0.43999999999869033</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345464.22</v>
      </c>
      <c r="E60" s="2">
        <v>0</v>
      </c>
      <c r="F60" s="2">
        <v>0</v>
      </c>
      <c r="G60" s="3">
        <f t="shared" si="0"/>
        <v>40764.777959999992</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345464.22</v>
      </c>
      <c r="E63" s="2">
        <v>0</v>
      </c>
      <c r="F63" s="2">
        <v>0</v>
      </c>
      <c r="G63" s="3">
        <f>(B63/1000)*(C63*1+D63*2)</f>
        <v>42837.563279999995</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12523.4</v>
      </c>
      <c r="E64" s="2">
        <v>0</v>
      </c>
      <c r="F64" s="2">
        <v>0</v>
      </c>
      <c r="G64" s="3">
        <f t="shared" si="0"/>
        <v>1577.9484</v>
      </c>
      <c r="H64" s="3">
        <f t="shared" si="1"/>
        <v>0.3999999999996362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12523.4</v>
      </c>
      <c r="E65" s="2">
        <v>0</v>
      </c>
      <c r="F65" s="2">
        <v>0</v>
      </c>
      <c r="G65" s="3">
        <f t="shared" si="0"/>
        <v>1602.9952000000001</v>
      </c>
      <c r="H65" s="3">
        <f t="shared" si="1"/>
        <v>0.3999999999996362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30560.800000000003</v>
      </c>
      <c r="D78" s="2">
        <f>'PR-RAS'!E82</f>
        <v>28689.239999999998</v>
      </c>
      <c r="E78" s="2">
        <v>0</v>
      </c>
      <c r="F78" s="2">
        <v>0</v>
      </c>
      <c r="G78" s="3">
        <f t="shared" si="0"/>
        <v>6771.32456</v>
      </c>
      <c r="H78" s="3">
        <f t="shared" si="1"/>
        <v>0.43999999999505235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686.92000000000007</v>
      </c>
      <c r="D79" s="2">
        <f>'PR-RAS'!E83</f>
        <v>1055.08</v>
      </c>
      <c r="E79" s="2">
        <v>0</v>
      </c>
      <c r="F79" s="2">
        <v>0</v>
      </c>
      <c r="G79" s="3">
        <f t="shared" si="0"/>
        <v>218.17223999999999</v>
      </c>
      <c r="H79" s="3">
        <f t="shared" si="1"/>
        <v>0.15999999999985448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659.73</v>
      </c>
      <c r="D81" s="2">
        <f>'PR-RAS'!E85</f>
        <v>917.96</v>
      </c>
      <c r="E81" s="2">
        <v>0</v>
      </c>
      <c r="F81" s="2">
        <v>0</v>
      </c>
      <c r="G81" s="3">
        <f t="shared" si="0"/>
        <v>199.65200000000002</v>
      </c>
      <c r="H81" s="3">
        <f t="shared" si="1"/>
        <v>0.30999999999994543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27.19</v>
      </c>
      <c r="D82" s="2">
        <f>'PR-RAS'!E86</f>
        <v>137.12</v>
      </c>
      <c r="E82" s="2">
        <v>0</v>
      </c>
      <c r="F82" s="2">
        <v>0</v>
      </c>
      <c r="G82" s="3">
        <f t="shared" si="0"/>
        <v>24.41583</v>
      </c>
      <c r="H82" s="3">
        <f t="shared" si="1"/>
        <v>0.31000000000000583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29873.88</v>
      </c>
      <c r="D87" s="2">
        <f>'PR-RAS'!E91</f>
        <v>27634.16</v>
      </c>
      <c r="E87" s="2">
        <v>0</v>
      </c>
      <c r="F87" s="2">
        <v>0</v>
      </c>
      <c r="G87" s="3">
        <f t="shared" si="0"/>
        <v>7322.2291999999989</v>
      </c>
      <c r="H87" s="3">
        <f t="shared" si="1"/>
        <v>0.27999999999883585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799.66</v>
      </c>
      <c r="D88" s="2">
        <f>'PR-RAS'!E92</f>
        <v>799.66</v>
      </c>
      <c r="E88" s="2">
        <v>0</v>
      </c>
      <c r="F88" s="2">
        <v>0</v>
      </c>
      <c r="G88" s="3">
        <f t="shared" si="0"/>
        <v>208.71125999999998</v>
      </c>
      <c r="H88" s="3">
        <f t="shared" si="1"/>
        <v>0.68000000000006366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816.68</v>
      </c>
      <c r="D89" s="2">
        <f>'PR-RAS'!E93</f>
        <v>1592.28</v>
      </c>
      <c r="E89" s="2">
        <v>0</v>
      </c>
      <c r="F89" s="2">
        <v>0</v>
      </c>
      <c r="G89" s="3">
        <f t="shared" si="0"/>
        <v>352.10911999999996</v>
      </c>
      <c r="H89" s="3">
        <f t="shared" si="1"/>
        <v>0.60000000000002274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28257.54</v>
      </c>
      <c r="D90" s="2">
        <f>'PR-RAS'!E94</f>
        <v>25242.22</v>
      </c>
      <c r="E90" s="2">
        <v>0</v>
      </c>
      <c r="F90" s="2">
        <v>0</v>
      </c>
      <c r="G90" s="3">
        <f t="shared" si="0"/>
        <v>7008.0362200000009</v>
      </c>
      <c r="H90" s="3">
        <f t="shared" si="1"/>
        <v>0.68000000000029104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14360.449999999999</v>
      </c>
      <c r="D102" s="2">
        <f>'PR-RAS'!E106</f>
        <v>82454.94</v>
      </c>
      <c r="E102" s="2">
        <v>0</v>
      </c>
      <c r="F102" s="2">
        <v>0</v>
      </c>
      <c r="G102" s="3">
        <f t="shared" si="0"/>
        <v>18106.303330000002</v>
      </c>
      <c r="H102" s="3">
        <f t="shared" si="1"/>
        <v>0.5099999999965803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995.4</v>
      </c>
      <c r="D103" s="2">
        <f>'PR-RAS'!E107</f>
        <v>995.4</v>
      </c>
      <c r="E103" s="2">
        <v>0</v>
      </c>
      <c r="F103" s="2">
        <v>0</v>
      </c>
      <c r="G103" s="3">
        <f t="shared" si="0"/>
        <v>304.59239999999994</v>
      </c>
      <c r="H103" s="3">
        <f t="shared" si="1"/>
        <v>0.79999999999995453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995.4</v>
      </c>
      <c r="D105" s="2">
        <f>'PR-RAS'!E109</f>
        <v>995.4</v>
      </c>
      <c r="E105" s="2">
        <v>0</v>
      </c>
      <c r="F105" s="2">
        <v>0</v>
      </c>
      <c r="G105" s="3">
        <f t="shared" si="0"/>
        <v>310.56479999999999</v>
      </c>
      <c r="H105" s="3">
        <f t="shared" si="1"/>
        <v>0.79999999999995453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8336.9599999999991</v>
      </c>
      <c r="D108" s="2">
        <f>'PR-RAS'!E112</f>
        <v>47934.78</v>
      </c>
      <c r="E108" s="2">
        <v>0</v>
      </c>
      <c r="F108" s="2">
        <v>0</v>
      </c>
      <c r="G108" s="3">
        <f t="shared" si="0"/>
        <v>11150.097639999998</v>
      </c>
      <c r="H108" s="3">
        <f t="shared" si="1"/>
        <v>0.26000000000203727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8336.9599999999991</v>
      </c>
      <c r="D113" s="2">
        <f>'PR-RAS'!E117</f>
        <v>47934.78</v>
      </c>
      <c r="E113" s="2">
        <v>0</v>
      </c>
      <c r="F113" s="2">
        <v>0</v>
      </c>
      <c r="G113" s="3">
        <f t="shared" si="0"/>
        <v>11671.130239999999</v>
      </c>
      <c r="H113" s="3">
        <f t="shared" si="1"/>
        <v>0.26000000000203727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5028.09</v>
      </c>
      <c r="D116" s="2">
        <f>'PR-RAS'!E120</f>
        <v>33524.76</v>
      </c>
      <c r="E116" s="2">
        <v>0</v>
      </c>
      <c r="F116" s="2">
        <v>0</v>
      </c>
      <c r="G116" s="3">
        <f t="shared" si="0"/>
        <v>8288.9251500000009</v>
      </c>
      <c r="H116" s="3">
        <f t="shared" si="1"/>
        <v>0.32999999999810825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5028.09</v>
      </c>
      <c r="D118" s="2">
        <f>'PR-RAS'!E122</f>
        <v>33524.76</v>
      </c>
      <c r="E118" s="2">
        <v>0</v>
      </c>
      <c r="F118" s="2">
        <v>0</v>
      </c>
      <c r="G118" s="3">
        <f t="shared" si="0"/>
        <v>8433.0803699999997</v>
      </c>
      <c r="H118" s="3">
        <f t="shared" si="1"/>
        <v>0.32999999999810825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1103.71</v>
      </c>
      <c r="E121" s="2">
        <v>0</v>
      </c>
      <c r="F121" s="2">
        <v>0</v>
      </c>
      <c r="G121" s="3">
        <f t="shared" si="0"/>
        <v>264.8904</v>
      </c>
      <c r="H121" s="3">
        <f t="shared" si="1"/>
        <v>0.28999999999996362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983.71</v>
      </c>
      <c r="E122" s="2">
        <v>0</v>
      </c>
      <c r="F122" s="2">
        <v>0</v>
      </c>
      <c r="G122" s="3">
        <f t="shared" si="0"/>
        <v>238.05781999999999</v>
      </c>
      <c r="H122" s="3">
        <f t="shared" si="1"/>
        <v>0.28999999999996362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983.71</v>
      </c>
      <c r="E124" s="2">
        <v>0</v>
      </c>
      <c r="F124" s="2">
        <v>0</v>
      </c>
      <c r="G124" s="3">
        <f t="shared" si="0"/>
        <v>241.99266</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120</v>
      </c>
      <c r="E125" s="2">
        <v>0</v>
      </c>
      <c r="F125" s="2">
        <v>0</v>
      </c>
      <c r="G125" s="3">
        <f t="shared" si="0"/>
        <v>29.759999999999998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120</v>
      </c>
      <c r="E126" s="2">
        <v>0</v>
      </c>
      <c r="F126" s="2">
        <v>0</v>
      </c>
      <c r="G126" s="3">
        <f t="shared" si="0"/>
        <v>30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649862</v>
      </c>
      <c r="D148" s="2">
        <f>'PR-RAS'!E152</f>
        <v>952015.97</v>
      </c>
      <c r="E148" s="2">
        <v>0</v>
      </c>
      <c r="F148" s="2">
        <v>0</v>
      </c>
      <c r="G148" s="3">
        <f t="shared" si="0"/>
        <v>375422.40917999996</v>
      </c>
      <c r="H148" s="3">
        <f t="shared" si="1"/>
        <v>3.0000000027939677E-2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102580.70000000001</v>
      </c>
      <c r="D149" s="2">
        <f>'PR-RAS'!E153</f>
        <v>388623.20000000007</v>
      </c>
      <c r="E149" s="2">
        <v>0</v>
      </c>
      <c r="F149" s="2">
        <v>0</v>
      </c>
      <c r="G149" s="3">
        <f t="shared" si="0"/>
        <v>130214.41080000001</v>
      </c>
      <c r="H149" s="3">
        <f t="shared" si="1"/>
        <v>0.50000000005820766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55479.63</v>
      </c>
      <c r="D150" s="2">
        <f>'PR-RAS'!E154</f>
        <v>310232.40000000002</v>
      </c>
      <c r="E150" s="2">
        <v>0</v>
      </c>
      <c r="F150" s="2">
        <v>0</v>
      </c>
      <c r="G150" s="3">
        <f t="shared" si="0"/>
        <v>100715.72007000001</v>
      </c>
      <c r="H150" s="3">
        <f t="shared" si="1"/>
        <v>0.77000000002590241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55479.63</v>
      </c>
      <c r="D151" s="2">
        <f>'PR-RAS'!E155</f>
        <v>310041.39</v>
      </c>
      <c r="E151" s="2">
        <v>0</v>
      </c>
      <c r="F151" s="2">
        <v>0</v>
      </c>
      <c r="G151" s="3">
        <f t="shared" si="0"/>
        <v>101334.3615</v>
      </c>
      <c r="H151" s="3">
        <f t="shared" si="1"/>
        <v>0.76000000001658918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191.01</v>
      </c>
      <c r="E153" s="2">
        <v>0</v>
      </c>
      <c r="F153" s="2">
        <v>0</v>
      </c>
      <c r="G153" s="3">
        <f t="shared" si="0"/>
        <v>58.067039999999999</v>
      </c>
      <c r="H153" s="3">
        <f t="shared" si="1"/>
        <v>9.9999999999909051E-3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15464.5</v>
      </c>
      <c r="D155" s="2">
        <f>'PR-RAS'!E159</f>
        <v>27202.39</v>
      </c>
      <c r="E155" s="2">
        <v>0</v>
      </c>
      <c r="F155" s="2">
        <v>0</v>
      </c>
      <c r="G155" s="3">
        <f t="shared" si="0"/>
        <v>10759.869119999999</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31636.57</v>
      </c>
      <c r="D156" s="2">
        <f>'PR-RAS'!E160</f>
        <v>51188.41</v>
      </c>
      <c r="E156" s="2">
        <v>0</v>
      </c>
      <c r="F156" s="2">
        <v>0</v>
      </c>
      <c r="G156" s="3">
        <f t="shared" si="0"/>
        <v>20772.07545</v>
      </c>
      <c r="H156" s="3">
        <f t="shared" si="1"/>
        <v>0.8400000000037835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19391.96</v>
      </c>
      <c r="D157" s="2">
        <f>'PR-RAS'!E161</f>
        <v>0</v>
      </c>
      <c r="E157" s="2">
        <v>0</v>
      </c>
      <c r="F157" s="2">
        <v>0</v>
      </c>
      <c r="G157" s="3">
        <f t="shared" si="0"/>
        <v>3025.1457599999999</v>
      </c>
      <c r="H157" s="3">
        <f t="shared" si="1"/>
        <v>4.0000000000873115E-2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12244.61</v>
      </c>
      <c r="D158" s="2">
        <f>'PR-RAS'!E162</f>
        <v>51188.41</v>
      </c>
      <c r="E158" s="2">
        <v>0</v>
      </c>
      <c r="F158" s="2">
        <v>0</v>
      </c>
      <c r="G158" s="3">
        <f t="shared" si="0"/>
        <v>17995.56451</v>
      </c>
      <c r="H158" s="3">
        <f t="shared" si="1"/>
        <v>0.80000000000291038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324076.87</v>
      </c>
      <c r="D160" s="2">
        <f>'PR-RAS'!E164</f>
        <v>277122.52</v>
      </c>
      <c r="E160" s="2">
        <v>0</v>
      </c>
      <c r="F160" s="2">
        <v>0</v>
      </c>
      <c r="G160" s="3">
        <f t="shared" si="0"/>
        <v>139653.18369000001</v>
      </c>
      <c r="H160" s="3">
        <f t="shared" si="1"/>
        <v>0.60999999998603016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5706.03</v>
      </c>
      <c r="D161" s="2">
        <f>'PR-RAS'!E165</f>
        <v>18990.240000000002</v>
      </c>
      <c r="E161" s="2">
        <v>0</v>
      </c>
      <c r="F161" s="2">
        <v>0</v>
      </c>
      <c r="G161" s="3">
        <f t="shared" si="0"/>
        <v>6989.8416000000007</v>
      </c>
      <c r="H161" s="3">
        <f t="shared" si="1"/>
        <v>0.27000000000134605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115</v>
      </c>
      <c r="D162" s="2">
        <f>'PR-RAS'!E166</f>
        <v>0</v>
      </c>
      <c r="E162" s="2">
        <v>0</v>
      </c>
      <c r="F162" s="2">
        <v>0</v>
      </c>
      <c r="G162" s="3">
        <f t="shared" si="0"/>
        <v>18.515000000000001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4503.53</v>
      </c>
      <c r="D163" s="2">
        <f>'PR-RAS'!E167</f>
        <v>17930.240000000002</v>
      </c>
      <c r="E163" s="2">
        <v>0</v>
      </c>
      <c r="F163" s="2">
        <v>0</v>
      </c>
      <c r="G163" s="3">
        <f t="shared" si="0"/>
        <v>6538.9696200000008</v>
      </c>
      <c r="H163" s="3">
        <f t="shared" si="1"/>
        <v>0.71000000000185537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140</v>
      </c>
      <c r="D164" s="2">
        <f>'PR-RAS'!E168</f>
        <v>976</v>
      </c>
      <c r="E164" s="2">
        <v>0</v>
      </c>
      <c r="F164" s="2">
        <v>0</v>
      </c>
      <c r="G164" s="3">
        <f t="shared" si="0"/>
        <v>340.99600000000004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947.5</v>
      </c>
      <c r="D165" s="2">
        <f>'PR-RAS'!E169</f>
        <v>84</v>
      </c>
      <c r="E165" s="2">
        <v>0</v>
      </c>
      <c r="F165" s="2">
        <v>0</v>
      </c>
      <c r="G165" s="3">
        <f t="shared" si="0"/>
        <v>182.94200000000001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34123.089999999997</v>
      </c>
      <c r="D166" s="2">
        <f>'PR-RAS'!E170</f>
        <v>66503.700000000012</v>
      </c>
      <c r="E166" s="2">
        <v>0</v>
      </c>
      <c r="F166" s="2">
        <v>0</v>
      </c>
      <c r="G166" s="3">
        <f t="shared" si="0"/>
        <v>27576.530850000003</v>
      </c>
      <c r="H166" s="3">
        <f t="shared" si="1"/>
        <v>0.38999999998486601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4632.1899999999996</v>
      </c>
      <c r="D167" s="2">
        <f>'PR-RAS'!E171</f>
        <v>8488.2900000000009</v>
      </c>
      <c r="E167" s="2">
        <v>0</v>
      </c>
      <c r="F167" s="2">
        <v>0</v>
      </c>
      <c r="G167" s="3">
        <f t="shared" si="0"/>
        <v>3587.05582</v>
      </c>
      <c r="H167" s="3">
        <f t="shared" si="1"/>
        <v>0.48000000000047294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14486.33</v>
      </c>
      <c r="E168" s="2">
        <v>0</v>
      </c>
      <c r="F168" s="2">
        <v>0</v>
      </c>
      <c r="G168" s="3">
        <f t="shared" si="0"/>
        <v>4838.4342200000001</v>
      </c>
      <c r="H168" s="3">
        <f t="shared" si="1"/>
        <v>0.32999999999992724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21311.35</v>
      </c>
      <c r="D169" s="2">
        <f>'PR-RAS'!E173</f>
        <v>30255.279999999999</v>
      </c>
      <c r="E169" s="2">
        <v>0</v>
      </c>
      <c r="F169" s="2">
        <v>0</v>
      </c>
      <c r="G169" s="3">
        <f t="shared" si="0"/>
        <v>13746.080880000001</v>
      </c>
      <c r="H169" s="3">
        <f t="shared" si="1"/>
        <v>0.62999999999738066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4015.64</v>
      </c>
      <c r="E170" s="2">
        <v>0</v>
      </c>
      <c r="F170" s="2">
        <v>0</v>
      </c>
      <c r="G170" s="3">
        <f t="shared" si="0"/>
        <v>1357.2863200000002</v>
      </c>
      <c r="H170" s="3">
        <f t="shared" si="1"/>
        <v>0.36000000000012733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7731.88</v>
      </c>
      <c r="D171" s="2">
        <f>'PR-RAS'!E175</f>
        <v>8863.5</v>
      </c>
      <c r="E171" s="2">
        <v>0</v>
      </c>
      <c r="F171" s="2">
        <v>0</v>
      </c>
      <c r="G171" s="3">
        <f t="shared" si="0"/>
        <v>4328.0096000000003</v>
      </c>
      <c r="H171" s="3">
        <f t="shared" si="1"/>
        <v>0.61999999999989086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447.67</v>
      </c>
      <c r="D173" s="2">
        <f>'PR-RAS'!E177</f>
        <v>394.66</v>
      </c>
      <c r="E173" s="2">
        <v>0</v>
      </c>
      <c r="F173" s="2">
        <v>0</v>
      </c>
      <c r="G173" s="3">
        <f t="shared" si="0"/>
        <v>212.76227999999998</v>
      </c>
      <c r="H173" s="3">
        <f t="shared" si="1"/>
        <v>0.66999999999995907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265257.26</v>
      </c>
      <c r="D174" s="2">
        <f>'PR-RAS'!E178</f>
        <v>138906.28</v>
      </c>
      <c r="E174" s="2">
        <v>0</v>
      </c>
      <c r="F174" s="2">
        <v>0</v>
      </c>
      <c r="G174" s="3">
        <f t="shared" si="0"/>
        <v>93951.078860000009</v>
      </c>
      <c r="H174" s="3">
        <f t="shared" si="1"/>
        <v>0.54000000000814907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6881.78</v>
      </c>
      <c r="D175" s="2">
        <f>'PR-RAS'!E179</f>
        <v>9303.44</v>
      </c>
      <c r="E175" s="2">
        <v>0</v>
      </c>
      <c r="F175" s="2">
        <v>0</v>
      </c>
      <c r="G175" s="3">
        <f t="shared" si="0"/>
        <v>4435.0268399999995</v>
      </c>
      <c r="H175" s="3">
        <f t="shared" si="1"/>
        <v>0.66000000000076398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99874.87</v>
      </c>
      <c r="D176" s="2">
        <f>'PR-RAS'!E180</f>
        <v>49200.01</v>
      </c>
      <c r="E176" s="2">
        <v>0</v>
      </c>
      <c r="F176" s="2">
        <v>0</v>
      </c>
      <c r="G176" s="3">
        <f t="shared" si="0"/>
        <v>34698.105750000002</v>
      </c>
      <c r="H176" s="3">
        <f t="shared" si="1"/>
        <v>0.14000000000669388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16177.69</v>
      </c>
      <c r="D177" s="2">
        <f>'PR-RAS'!E181</f>
        <v>11964.05</v>
      </c>
      <c r="E177" s="2">
        <v>0</v>
      </c>
      <c r="F177" s="2">
        <v>0</v>
      </c>
      <c r="G177" s="3">
        <f t="shared" si="0"/>
        <v>7058.6190399999996</v>
      </c>
      <c r="H177" s="3">
        <f t="shared" si="1"/>
        <v>0.35999999999876309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9280</v>
      </c>
      <c r="D178" s="2">
        <f>'PR-RAS'!E182</f>
        <v>17796.150000000001</v>
      </c>
      <c r="E178" s="2">
        <v>0</v>
      </c>
      <c r="F178" s="2">
        <v>0</v>
      </c>
      <c r="G178" s="3">
        <f t="shared" si="0"/>
        <v>7942.3971000000001</v>
      </c>
      <c r="H178" s="3">
        <f t="shared" si="1"/>
        <v>0.15000000000145519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13458.3</v>
      </c>
      <c r="D179" s="2">
        <f>'PR-RAS'!E183</f>
        <v>809.28</v>
      </c>
      <c r="E179" s="2">
        <v>0</v>
      </c>
      <c r="F179" s="2">
        <v>0</v>
      </c>
      <c r="G179" s="3">
        <f t="shared" si="0"/>
        <v>2683.6810799999998</v>
      </c>
      <c r="H179" s="3">
        <f t="shared" si="1"/>
        <v>0.57999999999924512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11577.15</v>
      </c>
      <c r="D180" s="2">
        <f>'PR-RAS'!E184</f>
        <v>21075.24</v>
      </c>
      <c r="E180" s="2">
        <v>0</v>
      </c>
      <c r="F180" s="2">
        <v>0</v>
      </c>
      <c r="G180" s="3">
        <f t="shared" si="0"/>
        <v>9617.2457699999995</v>
      </c>
      <c r="H180" s="3">
        <f t="shared" si="1"/>
        <v>0.39000000000123691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22157.89</v>
      </c>
      <c r="D181" s="2">
        <f>'PR-RAS'!E185</f>
        <v>14158.6</v>
      </c>
      <c r="E181" s="2">
        <v>0</v>
      </c>
      <c r="F181" s="2">
        <v>0</v>
      </c>
      <c r="G181" s="3">
        <f t="shared" si="0"/>
        <v>9085.5161999999982</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4896.83</v>
      </c>
      <c r="D182" s="2">
        <f>'PR-RAS'!E186</f>
        <v>10914.93</v>
      </c>
      <c r="E182" s="2">
        <v>0</v>
      </c>
      <c r="F182" s="2">
        <v>0</v>
      </c>
      <c r="G182" s="3">
        <f t="shared" si="0"/>
        <v>4837.53089</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80952.75</v>
      </c>
      <c r="D183" s="2">
        <f>'PR-RAS'!E187</f>
        <v>3684.58</v>
      </c>
      <c r="E183" s="2">
        <v>0</v>
      </c>
      <c r="F183" s="2">
        <v>0</v>
      </c>
      <c r="G183" s="3">
        <f t="shared" si="0"/>
        <v>16074.58762</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18990.489999999998</v>
      </c>
      <c r="D190" s="2">
        <f>'PR-RAS'!E194</f>
        <v>52722.299999999996</v>
      </c>
      <c r="E190" s="2">
        <v>0</v>
      </c>
      <c r="F190" s="2">
        <v>0</v>
      </c>
      <c r="G190" s="3">
        <f t="shared" si="0"/>
        <v>23518.23201</v>
      </c>
      <c r="H190" s="3">
        <f t="shared" si="1"/>
        <v>0.78999999999359716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858.66</v>
      </c>
      <c r="D191" s="2">
        <f>'PR-RAS'!E195</f>
        <v>21164.63</v>
      </c>
      <c r="E191" s="2">
        <v>0</v>
      </c>
      <c r="F191" s="2">
        <v>0</v>
      </c>
      <c r="G191" s="3">
        <f t="shared" si="0"/>
        <v>8205.7048000000013</v>
      </c>
      <c r="H191" s="3">
        <f t="shared" si="1"/>
        <v>0.7099999999990132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3099.43</v>
      </c>
      <c r="D192" s="2">
        <f>'PR-RAS'!E196</f>
        <v>3351.55</v>
      </c>
      <c r="E192" s="2">
        <v>0</v>
      </c>
      <c r="F192" s="2">
        <v>0</v>
      </c>
      <c r="G192" s="3">
        <f t="shared" si="0"/>
        <v>1872.2832300000002</v>
      </c>
      <c r="H192" s="3">
        <f t="shared" si="1"/>
        <v>0.87999999999965439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6403.64</v>
      </c>
      <c r="D193" s="2">
        <f>'PR-RAS'!E197</f>
        <v>14251.89</v>
      </c>
      <c r="E193" s="2">
        <v>0</v>
      </c>
      <c r="F193" s="2">
        <v>0</v>
      </c>
      <c r="G193" s="3">
        <f t="shared" si="0"/>
        <v>6702.2246399999995</v>
      </c>
      <c r="H193" s="3">
        <f t="shared" si="1"/>
        <v>0.47000000000025466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5184.59</v>
      </c>
      <c r="D194" s="2">
        <f>'PR-RAS'!E198</f>
        <v>5868.03</v>
      </c>
      <c r="E194" s="2">
        <v>0</v>
      </c>
      <c r="F194" s="2">
        <v>0</v>
      </c>
      <c r="G194" s="3">
        <f t="shared" si="0"/>
        <v>3265.6854500000004</v>
      </c>
      <c r="H194" s="3">
        <f t="shared" si="1"/>
        <v>0.43999999999959982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2095.04</v>
      </c>
      <c r="D195" s="2">
        <f>'PR-RAS'!E199</f>
        <v>6952.85</v>
      </c>
      <c r="E195" s="2">
        <v>0</v>
      </c>
      <c r="F195" s="2">
        <v>0</v>
      </c>
      <c r="G195" s="3">
        <f t="shared" si="0"/>
        <v>3104.1435600000004</v>
      </c>
      <c r="H195" s="3">
        <f t="shared" si="1"/>
        <v>0.18999999999959982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193.71</v>
      </c>
      <c r="D196" s="2">
        <f>'PR-RAS'!E200</f>
        <v>0</v>
      </c>
      <c r="E196" s="2">
        <v>0</v>
      </c>
      <c r="F196" s="2">
        <v>0</v>
      </c>
      <c r="G196" s="3">
        <f t="shared" si="0"/>
        <v>37.773450000000004</v>
      </c>
      <c r="H196" s="3">
        <f t="shared" si="1"/>
        <v>0.28999999999999204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1155.42</v>
      </c>
      <c r="D197" s="2">
        <f>'PR-RAS'!E201</f>
        <v>1133.3499999999999</v>
      </c>
      <c r="E197" s="2">
        <v>0</v>
      </c>
      <c r="F197" s="2">
        <v>0</v>
      </c>
      <c r="G197" s="3">
        <f t="shared" si="0"/>
        <v>670.73551999999995</v>
      </c>
      <c r="H197" s="3">
        <f t="shared" si="1"/>
        <v>0.76999999999998181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5094.63</v>
      </c>
      <c r="D198" s="2">
        <f>'PR-RAS'!E202</f>
        <v>5468.9400000000005</v>
      </c>
      <c r="E198" s="2">
        <v>0</v>
      </c>
      <c r="F198" s="2">
        <v>0</v>
      </c>
      <c r="G198" s="3">
        <f t="shared" si="0"/>
        <v>3158.4044700000004</v>
      </c>
      <c r="H198" s="3">
        <f t="shared" si="1"/>
        <v>0.42999999999938154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4623.05</v>
      </c>
      <c r="D204" s="2">
        <f>'PR-RAS'!E208</f>
        <v>4563.1000000000004</v>
      </c>
      <c r="E204" s="2">
        <v>0</v>
      </c>
      <c r="F204" s="2">
        <v>0</v>
      </c>
      <c r="G204" s="3">
        <f t="shared" si="0"/>
        <v>2791.0977500000004</v>
      </c>
      <c r="H204" s="3">
        <f t="shared" si="1"/>
        <v>0.1500000000005457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4623.05</v>
      </c>
      <c r="D207" s="2">
        <f>'PR-RAS'!E211</f>
        <v>4563.1000000000004</v>
      </c>
      <c r="E207" s="2">
        <v>0</v>
      </c>
      <c r="F207" s="2">
        <v>0</v>
      </c>
      <c r="G207" s="3">
        <f t="shared" si="0"/>
        <v>2832.3454999999999</v>
      </c>
      <c r="H207" s="3">
        <f t="shared" si="1"/>
        <v>0.1500000000005457</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471.58</v>
      </c>
      <c r="D212" s="2">
        <f>'PR-RAS'!E216</f>
        <v>905.83999999999992</v>
      </c>
      <c r="E212" s="2">
        <v>0</v>
      </c>
      <c r="F212" s="2">
        <v>0</v>
      </c>
      <c r="G212" s="3">
        <f t="shared" si="0"/>
        <v>481.76785999999993</v>
      </c>
      <c r="H212" s="3">
        <f t="shared" si="1"/>
        <v>0.58000000000009777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380.06</v>
      </c>
      <c r="D213" s="2">
        <f>'PR-RAS'!E217</f>
        <v>884.67</v>
      </c>
      <c r="E213" s="2">
        <v>0</v>
      </c>
      <c r="F213" s="2">
        <v>0</v>
      </c>
      <c r="G213" s="3">
        <f t="shared" si="0"/>
        <v>455.6728</v>
      </c>
      <c r="H213" s="3">
        <f t="shared" si="1"/>
        <v>0.3900000000000432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21.17</v>
      </c>
      <c r="E215" s="2">
        <v>0</v>
      </c>
      <c r="F215" s="2">
        <v>0</v>
      </c>
      <c r="G215" s="3">
        <f t="shared" si="0"/>
        <v>9.0607600000000001</v>
      </c>
      <c r="H215" s="3">
        <f t="shared" si="1"/>
        <v>0.17000000000000171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91.52</v>
      </c>
      <c r="D216" s="2">
        <f>'PR-RAS'!E220</f>
        <v>0</v>
      </c>
      <c r="E216" s="2">
        <v>0</v>
      </c>
      <c r="F216" s="2">
        <v>0</v>
      </c>
      <c r="G216" s="3">
        <f t="shared" si="0"/>
        <v>19.6768</v>
      </c>
      <c r="H216" s="3">
        <f t="shared" si="1"/>
        <v>0.48000000000000398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77573.97</v>
      </c>
      <c r="D217" s="2">
        <f>'PR-RAS'!E221</f>
        <v>16526.36</v>
      </c>
      <c r="E217" s="2">
        <v>0</v>
      </c>
      <c r="F217" s="2">
        <v>0</v>
      </c>
      <c r="G217" s="3">
        <f t="shared" si="0"/>
        <v>23895.365040000001</v>
      </c>
      <c r="H217" s="3">
        <f t="shared" si="1"/>
        <v>0.38999999999941792</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77573.97</v>
      </c>
      <c r="D221" s="2">
        <f>'PR-RAS'!E225</f>
        <v>16526.36</v>
      </c>
      <c r="E221" s="2">
        <v>0</v>
      </c>
      <c r="F221" s="2">
        <v>0</v>
      </c>
      <c r="G221" s="3">
        <f t="shared" si="0"/>
        <v>24337.871800000001</v>
      </c>
      <c r="H221" s="3">
        <f t="shared" si="1"/>
        <v>0.38999999999941792</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77573.97</v>
      </c>
      <c r="D223" s="2">
        <f>'PR-RAS'!E227</f>
        <v>16526.36</v>
      </c>
      <c r="E223" s="2">
        <v>0</v>
      </c>
      <c r="F223" s="2">
        <v>0</v>
      </c>
      <c r="G223" s="3">
        <f t="shared" si="0"/>
        <v>24559.125179999999</v>
      </c>
      <c r="H223" s="3">
        <f t="shared" si="1"/>
        <v>0.38999999999941792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21213.620000000003</v>
      </c>
      <c r="D226" s="2">
        <f>'PR-RAS'!E230</f>
        <v>37920.130000000005</v>
      </c>
      <c r="E226" s="2">
        <v>0</v>
      </c>
      <c r="F226" s="2">
        <v>0</v>
      </c>
      <c r="G226" s="3">
        <f t="shared" si="0"/>
        <v>21837.123000000003</v>
      </c>
      <c r="H226" s="3">
        <f t="shared" si="1"/>
        <v>0.51000000000203727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4654.42</v>
      </c>
      <c r="D233" s="2">
        <f>'PR-RAS'!E237</f>
        <v>6584.89</v>
      </c>
      <c r="E233" s="2">
        <v>0</v>
      </c>
      <c r="F233" s="2">
        <v>0</v>
      </c>
      <c r="G233" s="3">
        <f t="shared" si="0"/>
        <v>4135.2144000000008</v>
      </c>
      <c r="H233" s="3">
        <f t="shared" si="1"/>
        <v>0.52999999999974534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4654.42</v>
      </c>
      <c r="D234" s="2">
        <f>'PR-RAS'!E238</f>
        <v>6584.89</v>
      </c>
      <c r="E234" s="2">
        <v>0</v>
      </c>
      <c r="F234" s="2">
        <v>0</v>
      </c>
      <c r="G234" s="3">
        <f t="shared" si="0"/>
        <v>4153.0386000000008</v>
      </c>
      <c r="H234" s="3">
        <f t="shared" si="1"/>
        <v>0.52999999999974534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16559.2</v>
      </c>
      <c r="D242" s="2">
        <f>'PR-RAS'!E246</f>
        <v>31335.24</v>
      </c>
      <c r="E242" s="2">
        <v>0</v>
      </c>
      <c r="F242" s="2">
        <v>0</v>
      </c>
      <c r="G242" s="3">
        <f t="shared" si="0"/>
        <v>19094.352880000002</v>
      </c>
      <c r="H242" s="3">
        <f t="shared" si="1"/>
        <v>0.44000000000232831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15904</v>
      </c>
      <c r="D243" s="2">
        <f>'PR-RAS'!E247</f>
        <v>30680.04</v>
      </c>
      <c r="E243" s="2">
        <v>0</v>
      </c>
      <c r="F243" s="2">
        <v>0</v>
      </c>
      <c r="G243" s="3">
        <f t="shared" si="0"/>
        <v>18697.907360000001</v>
      </c>
      <c r="H243" s="3">
        <f t="shared" si="1"/>
        <v>4.0000000000873115E-2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655.20000000000005</v>
      </c>
      <c r="D244" s="2">
        <f>'PR-RAS'!E248</f>
        <v>655.20000000000005</v>
      </c>
      <c r="E244" s="2">
        <v>0</v>
      </c>
      <c r="F244" s="2">
        <v>0</v>
      </c>
      <c r="G244" s="3">
        <f t="shared" si="0"/>
        <v>477.64080000000001</v>
      </c>
      <c r="H244" s="3">
        <f t="shared" si="1"/>
        <v>0.40000000000009095</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21523.64</v>
      </c>
      <c r="D258" s="2">
        <f>'PR-RAS'!E262</f>
        <v>77653.63</v>
      </c>
      <c r="E258" s="2">
        <v>0</v>
      </c>
      <c r="F258" s="2">
        <v>0</v>
      </c>
      <c r="G258" s="3">
        <f t="shared" si="0"/>
        <v>45445.541300000004</v>
      </c>
      <c r="H258" s="3">
        <f t="shared" si="1"/>
        <v>0.72999999999592546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21523.64</v>
      </c>
      <c r="D265" s="2">
        <f>'PR-RAS'!E269</f>
        <v>77653.63</v>
      </c>
      <c r="E265" s="2">
        <v>0</v>
      </c>
      <c r="F265" s="2">
        <v>0</v>
      </c>
      <c r="G265" s="3">
        <f t="shared" si="0"/>
        <v>46683.35760000001</v>
      </c>
      <c r="H265" s="3">
        <f t="shared" si="1"/>
        <v>0.72999999999592546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18911.68</v>
      </c>
      <c r="D266" s="2">
        <f>'PR-RAS'!E270</f>
        <v>73713.08</v>
      </c>
      <c r="E266" s="2">
        <v>0</v>
      </c>
      <c r="F266" s="2">
        <v>0</v>
      </c>
      <c r="G266" s="3">
        <f t="shared" si="0"/>
        <v>44079.527600000001</v>
      </c>
      <c r="H266" s="3">
        <f t="shared" si="1"/>
        <v>0.40000000000145519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2611.96</v>
      </c>
      <c r="D267" s="2">
        <f>'PR-RAS'!E271</f>
        <v>3940.55</v>
      </c>
      <c r="E267" s="2">
        <v>0</v>
      </c>
      <c r="F267" s="2">
        <v>0</v>
      </c>
      <c r="G267" s="3">
        <f t="shared" si="0"/>
        <v>2791.1539600000006</v>
      </c>
      <c r="H267" s="3">
        <f t="shared" si="1"/>
        <v>0.48999999999978172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97798.57</v>
      </c>
      <c r="D269" s="2">
        <f>'PR-RAS'!E273</f>
        <v>148701.19</v>
      </c>
      <c r="E269" s="2">
        <v>0</v>
      </c>
      <c r="F269" s="2">
        <v>0</v>
      </c>
      <c r="G269" s="3">
        <f t="shared" si="0"/>
        <v>105913.85460000001</v>
      </c>
      <c r="H269" s="3">
        <f t="shared" si="1"/>
        <v>0.61999999999534339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52098.57</v>
      </c>
      <c r="D270" s="2">
        <f>'PR-RAS'!E274</f>
        <v>110701.19</v>
      </c>
      <c r="E270" s="2">
        <v>0</v>
      </c>
      <c r="F270" s="2">
        <v>0</v>
      </c>
      <c r="G270" s="3">
        <f t="shared" si="0"/>
        <v>73571.755550000002</v>
      </c>
      <c r="H270" s="3">
        <f t="shared" si="1"/>
        <v>0.62000000000261934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52098.57</v>
      </c>
      <c r="D271" s="2">
        <f>'PR-RAS'!E275</f>
        <v>110701.19</v>
      </c>
      <c r="E271" s="2">
        <v>0</v>
      </c>
      <c r="F271" s="2">
        <v>0</v>
      </c>
      <c r="G271" s="3">
        <f t="shared" si="0"/>
        <v>73845.256500000003</v>
      </c>
      <c r="H271" s="3">
        <f t="shared" si="1"/>
        <v>0.62000000000261934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45700</v>
      </c>
      <c r="D274" s="2">
        <f>'PR-RAS'!E278</f>
        <v>38000</v>
      </c>
      <c r="E274" s="2">
        <v>0</v>
      </c>
      <c r="F274" s="2">
        <v>0</v>
      </c>
      <c r="G274" s="3">
        <f t="shared" si="0"/>
        <v>33224.100000000006</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43000</v>
      </c>
      <c r="D275" s="2">
        <f>'PR-RAS'!E279</f>
        <v>38000</v>
      </c>
      <c r="E275" s="2">
        <v>0</v>
      </c>
      <c r="F275" s="2">
        <v>0</v>
      </c>
      <c r="G275" s="3">
        <f t="shared" ref="G275:G528" si="12">(B275/1000)*(C275*1+D275*2)</f>
        <v>32606.000000000004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2700</v>
      </c>
      <c r="D276" s="2">
        <f>'PR-RAS'!E280</f>
        <v>0</v>
      </c>
      <c r="E276" s="2">
        <v>0</v>
      </c>
      <c r="F276" s="2">
        <v>0</v>
      </c>
      <c r="G276" s="3">
        <f t="shared" si="12"/>
        <v>742.50000000000011</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649862</v>
      </c>
      <c r="D295" s="2">
        <f>'PR-RAS'!E299</f>
        <v>952015.97</v>
      </c>
      <c r="E295" s="2">
        <v>0</v>
      </c>
      <c r="F295" s="2">
        <v>0</v>
      </c>
      <c r="G295" s="3">
        <f t="shared" si="12"/>
        <v>750844.81835999992</v>
      </c>
      <c r="H295" s="3">
        <f t="shared" si="13"/>
        <v>3.0000000027939677E-2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1350981.4300000002</v>
      </c>
      <c r="D296" s="2">
        <f>'PR-RAS'!E300</f>
        <v>0</v>
      </c>
      <c r="E296" s="2">
        <v>0</v>
      </c>
      <c r="F296" s="2">
        <v>0</v>
      </c>
      <c r="G296" s="3">
        <f t="shared" si="12"/>
        <v>398539.52185000002</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75317.959999999963</v>
      </c>
      <c r="E297" s="2">
        <v>0</v>
      </c>
      <c r="F297" s="2">
        <v>0</v>
      </c>
      <c r="G297" s="3">
        <f t="shared" si="12"/>
        <v>44588.232319999974</v>
      </c>
      <c r="H297" s="3">
        <f t="shared" si="13"/>
        <v>4.0000000037252903E-2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2014220.66</v>
      </c>
      <c r="D298" s="2">
        <f>'PR-RAS'!E302</f>
        <v>1633140.89</v>
      </c>
      <c r="E298" s="2">
        <v>0</v>
      </c>
      <c r="F298" s="2">
        <v>0</v>
      </c>
      <c r="G298" s="3">
        <f t="shared" si="12"/>
        <v>1568309.2246799998</v>
      </c>
      <c r="H298" s="3">
        <f t="shared" si="13"/>
        <v>0.45000000018626451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120625.95</v>
      </c>
      <c r="D300" s="2">
        <f>'PR-RAS'!E304</f>
        <v>58839.58</v>
      </c>
      <c r="E300" s="2">
        <v>0</v>
      </c>
      <c r="F300" s="2">
        <v>0</v>
      </c>
      <c r="G300" s="3">
        <f t="shared" si="12"/>
        <v>71253.227889999995</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8527.4</v>
      </c>
      <c r="D301" s="2">
        <f>'PR-RAS'!E305</f>
        <v>9457.17</v>
      </c>
      <c r="E301" s="2">
        <v>0</v>
      </c>
      <c r="F301" s="2">
        <v>0</v>
      </c>
      <c r="G301" s="3">
        <f t="shared" si="12"/>
        <v>8232.521999999999</v>
      </c>
      <c r="H301" s="3">
        <f t="shared" si="13"/>
        <v>0.56999999999970896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73321.61</v>
      </c>
      <c r="D303" s="2">
        <f>'PR-RAS'!E308</f>
        <v>292.33</v>
      </c>
      <c r="E303" s="2">
        <v>0</v>
      </c>
      <c r="F303" s="2">
        <v>0</v>
      </c>
      <c r="G303" s="3">
        <f t="shared" si="12"/>
        <v>22319.69354</v>
      </c>
      <c r="H303" s="3">
        <f t="shared" si="13"/>
        <v>0.71999999999940201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73240</v>
      </c>
      <c r="D304" s="2">
        <f>'PR-RAS'!E309</f>
        <v>0</v>
      </c>
      <c r="E304" s="2">
        <v>0</v>
      </c>
      <c r="F304" s="2">
        <v>0</v>
      </c>
      <c r="G304" s="3">
        <f t="shared" si="12"/>
        <v>22191.72</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73240</v>
      </c>
      <c r="D305" s="2">
        <f>'PR-RAS'!E310</f>
        <v>0</v>
      </c>
      <c r="E305" s="2">
        <v>0</v>
      </c>
      <c r="F305" s="2">
        <v>0</v>
      </c>
      <c r="G305" s="3">
        <f t="shared" si="12"/>
        <v>22264.959999999999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73240</v>
      </c>
      <c r="D306" s="2">
        <f>'PR-RAS'!E311</f>
        <v>0</v>
      </c>
      <c r="E306" s="2">
        <v>0</v>
      </c>
      <c r="F306" s="2">
        <v>0</v>
      </c>
      <c r="G306" s="3">
        <f t="shared" si="12"/>
        <v>22338.2</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81.61</v>
      </c>
      <c r="D316" s="2">
        <f>'PR-RAS'!E321</f>
        <v>292.33</v>
      </c>
      <c r="E316" s="2">
        <v>0</v>
      </c>
      <c r="F316" s="2">
        <v>0</v>
      </c>
      <c r="G316" s="3">
        <f t="shared" si="12"/>
        <v>209.87504999999999</v>
      </c>
      <c r="H316" s="3">
        <f t="shared" si="13"/>
        <v>0.71999999999998465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81.61</v>
      </c>
      <c r="D317" s="2">
        <f>'PR-RAS'!E322</f>
        <v>292.33</v>
      </c>
      <c r="E317" s="2">
        <v>0</v>
      </c>
      <c r="F317" s="2">
        <v>0</v>
      </c>
      <c r="G317" s="3">
        <f t="shared" si="12"/>
        <v>210.54131999999998</v>
      </c>
      <c r="H317" s="3">
        <f t="shared" si="13"/>
        <v>0.71999999999998465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81.61</v>
      </c>
      <c r="D318" s="2">
        <f>'PR-RAS'!E323</f>
        <v>292.33</v>
      </c>
      <c r="E318" s="2">
        <v>0</v>
      </c>
      <c r="F318" s="2">
        <v>0</v>
      </c>
      <c r="G318" s="3">
        <f t="shared" si="12"/>
        <v>211.20759000000001</v>
      </c>
      <c r="H318" s="3">
        <f t="shared" si="13"/>
        <v>0.71999999999998465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622914.99</v>
      </c>
      <c r="D355" s="2">
        <f>'PR-RAS'!E360</f>
        <v>123303.70000000001</v>
      </c>
      <c r="E355" s="2">
        <v>0</v>
      </c>
      <c r="F355" s="2">
        <v>0</v>
      </c>
      <c r="G355" s="3">
        <f t="shared" si="12"/>
        <v>307810.92605999997</v>
      </c>
      <c r="H355" s="3">
        <f t="shared" si="13"/>
        <v>0.30999999999767169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5292</v>
      </c>
      <c r="D356" s="2">
        <f>'PR-RAS'!E361</f>
        <v>660</v>
      </c>
      <c r="E356" s="2">
        <v>0</v>
      </c>
      <c r="F356" s="2">
        <v>0</v>
      </c>
      <c r="G356" s="3">
        <f t="shared" si="12"/>
        <v>2347.2599999999998</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5292</v>
      </c>
      <c r="D361" s="2">
        <f>'PR-RAS'!E366</f>
        <v>660</v>
      </c>
      <c r="E361" s="2">
        <v>0</v>
      </c>
      <c r="F361" s="2">
        <v>0</v>
      </c>
      <c r="G361" s="3">
        <f t="shared" si="12"/>
        <v>2380.3199999999997</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660</v>
      </c>
      <c r="E364" s="2">
        <v>0</v>
      </c>
      <c r="F364" s="2">
        <v>0</v>
      </c>
      <c r="G364" s="3">
        <f t="shared" si="12"/>
        <v>479.15999999999997</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5292</v>
      </c>
      <c r="D367" s="2">
        <f>'PR-RAS'!E372</f>
        <v>0</v>
      </c>
      <c r="E367" s="2">
        <v>0</v>
      </c>
      <c r="F367" s="2">
        <v>0</v>
      </c>
      <c r="G367" s="3">
        <f t="shared" si="12"/>
        <v>1936.8720000000001</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617622.99</v>
      </c>
      <c r="D368" s="2">
        <f>'PR-RAS'!E373</f>
        <v>122643.70000000001</v>
      </c>
      <c r="E368" s="2">
        <v>0</v>
      </c>
      <c r="F368" s="2">
        <v>0</v>
      </c>
      <c r="G368" s="3">
        <f t="shared" si="12"/>
        <v>316688.11313000001</v>
      </c>
      <c r="H368" s="3">
        <f t="shared" si="13"/>
        <v>0.30999999999767169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522245.34</v>
      </c>
      <c r="D369" s="2">
        <f>'PR-RAS'!E374</f>
        <v>113556.90000000001</v>
      </c>
      <c r="E369" s="2">
        <v>0</v>
      </c>
      <c r="F369" s="2">
        <v>0</v>
      </c>
      <c r="G369" s="3">
        <f t="shared" si="12"/>
        <v>275764.16352</v>
      </c>
      <c r="H369" s="3">
        <f t="shared" si="13"/>
        <v>0.44000000001688022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473577.95</v>
      </c>
      <c r="D371" s="2">
        <f>'PR-RAS'!E376</f>
        <v>0</v>
      </c>
      <c r="E371" s="2">
        <v>0</v>
      </c>
      <c r="F371" s="2">
        <v>0</v>
      </c>
      <c r="G371" s="3">
        <f t="shared" si="12"/>
        <v>175223.84150000001</v>
      </c>
      <c r="H371" s="3">
        <f t="shared" si="13"/>
        <v>4.9999999988358468E-2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48667.39</v>
      </c>
      <c r="D372" s="2">
        <f>'PR-RAS'!E377</f>
        <v>102726.77</v>
      </c>
      <c r="E372" s="2">
        <v>0</v>
      </c>
      <c r="F372" s="2">
        <v>0</v>
      </c>
      <c r="G372" s="3">
        <f t="shared" si="12"/>
        <v>94278.865030000001</v>
      </c>
      <c r="H372" s="3">
        <f t="shared" si="13"/>
        <v>0.61999999999534339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10830.13</v>
      </c>
      <c r="E373" s="2">
        <v>0</v>
      </c>
      <c r="F373" s="2">
        <v>0</v>
      </c>
      <c r="G373" s="3">
        <f t="shared" si="12"/>
        <v>8057.6167199999991</v>
      </c>
      <c r="H373" s="3">
        <f t="shared" si="13"/>
        <v>0.12999999999919964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95377.65</v>
      </c>
      <c r="D374" s="2">
        <f>'PR-RAS'!E379</f>
        <v>5468</v>
      </c>
      <c r="E374" s="2">
        <v>0</v>
      </c>
      <c r="F374" s="2">
        <v>0</v>
      </c>
      <c r="G374" s="3">
        <f t="shared" si="12"/>
        <v>39654.991449999994</v>
      </c>
      <c r="H374" s="3">
        <f t="shared" si="13"/>
        <v>0.35000000000582077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4739.5600000000004</v>
      </c>
      <c r="D375" s="2">
        <f>'PR-RAS'!E380</f>
        <v>4743</v>
      </c>
      <c r="E375" s="2">
        <v>0</v>
      </c>
      <c r="F375" s="2">
        <v>0</v>
      </c>
      <c r="G375" s="3">
        <f t="shared" si="12"/>
        <v>5320.3594400000002</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90638.09</v>
      </c>
      <c r="D381" s="2">
        <f>'PR-RAS'!E386</f>
        <v>725</v>
      </c>
      <c r="E381" s="2">
        <v>0</v>
      </c>
      <c r="F381" s="2">
        <v>0</v>
      </c>
      <c r="G381" s="3">
        <f t="shared" si="12"/>
        <v>34993.474199999997</v>
      </c>
      <c r="H381" s="3">
        <f t="shared" si="13"/>
        <v>8.999999999650754E-2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3618.8</v>
      </c>
      <c r="E396" s="2">
        <v>0</v>
      </c>
      <c r="F396" s="2">
        <v>0</v>
      </c>
      <c r="G396" s="3">
        <f t="shared" si="12"/>
        <v>2858.8520000000003</v>
      </c>
      <c r="H396" s="3">
        <f t="shared" si="13"/>
        <v>0.1999999999998181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3618.8</v>
      </c>
      <c r="E398" s="2">
        <v>0</v>
      </c>
      <c r="F398" s="2">
        <v>0</v>
      </c>
      <c r="G398" s="3">
        <f t="shared" si="12"/>
        <v>2873.3272000000002</v>
      </c>
      <c r="H398" s="3">
        <f t="shared" si="13"/>
        <v>0.1999999999998181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549593.38</v>
      </c>
      <c r="D413" s="2">
        <f>'PR-RAS'!E418</f>
        <v>123011.37000000001</v>
      </c>
      <c r="E413" s="2">
        <v>0</v>
      </c>
      <c r="F413" s="2">
        <v>0</v>
      </c>
      <c r="G413" s="3">
        <f t="shared" si="12"/>
        <v>327793.84143999999</v>
      </c>
      <c r="H413" s="3">
        <f t="shared" si="13"/>
        <v>0.75000000001455192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64989.06</v>
      </c>
      <c r="E414" s="2">
        <v>0</v>
      </c>
      <c r="F414" s="2">
        <v>0</v>
      </c>
      <c r="G414" s="3">
        <f t="shared" si="12"/>
        <v>53680.963559999997</v>
      </c>
      <c r="H414" s="3">
        <f t="shared" si="13"/>
        <v>5.9999999997671694E-2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1894824.99</v>
      </c>
      <c r="D415" s="2">
        <f>'PR-RAS'!E420</f>
        <v>0</v>
      </c>
      <c r="E415" s="2">
        <v>0</v>
      </c>
      <c r="F415" s="2">
        <v>0</v>
      </c>
      <c r="G415" s="3">
        <f t="shared" si="12"/>
        <v>784457.54585999995</v>
      </c>
      <c r="H415" s="3">
        <f t="shared" si="13"/>
        <v>1.0000000009313226E-2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2074165.0400000003</v>
      </c>
      <c r="D417" s="2">
        <f>'PR-RAS'!E422</f>
        <v>876990.34</v>
      </c>
      <c r="E417" s="2">
        <v>0</v>
      </c>
      <c r="F417" s="2">
        <v>0</v>
      </c>
      <c r="G417" s="3">
        <f t="shared" si="12"/>
        <v>1592508.6195199999</v>
      </c>
      <c r="H417" s="3">
        <f t="shared" si="13"/>
        <v>0.38000000023748726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1272776.99</v>
      </c>
      <c r="D418" s="2">
        <f>'PR-RAS'!E423</f>
        <v>1075319.67</v>
      </c>
      <c r="E418" s="2">
        <v>0</v>
      </c>
      <c r="F418" s="2">
        <v>0</v>
      </c>
      <c r="G418" s="3">
        <f t="shared" si="12"/>
        <v>1427564.6096099999</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801388.05000000028</v>
      </c>
      <c r="D419" s="2">
        <f>'PR-RAS'!E424</f>
        <v>0</v>
      </c>
      <c r="E419" s="2">
        <v>0</v>
      </c>
      <c r="F419" s="2">
        <v>0</v>
      </c>
      <c r="G419" s="3">
        <f t="shared" si="12"/>
        <v>334980.20490000013</v>
      </c>
      <c r="H419" s="3">
        <f t="shared" si="13"/>
        <v>5.0000000279396772E-2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198329.32999999996</v>
      </c>
      <c r="E420" s="2">
        <v>0</v>
      </c>
      <c r="F420" s="2">
        <v>0</v>
      </c>
      <c r="G420" s="3">
        <f t="shared" si="12"/>
        <v>166199.97853999995</v>
      </c>
      <c r="H420" s="3">
        <f t="shared" si="13"/>
        <v>0.32999999995809048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119395.66999999993</v>
      </c>
      <c r="D421" s="2">
        <f>'PR-RAS'!E426</f>
        <v>1698129.95</v>
      </c>
      <c r="E421" s="2">
        <v>0</v>
      </c>
      <c r="F421" s="2">
        <v>0</v>
      </c>
      <c r="G421" s="3">
        <f t="shared" si="12"/>
        <v>1476575.3393999999</v>
      </c>
      <c r="H421" s="3">
        <f t="shared" si="13"/>
        <v>0.38000000012107193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120625.95</v>
      </c>
      <c r="D423" s="2">
        <f>'PR-RAS'!E428</f>
        <v>58839.58</v>
      </c>
      <c r="E423" s="2">
        <v>0</v>
      </c>
      <c r="F423" s="2">
        <v>0</v>
      </c>
      <c r="G423" s="3">
        <f t="shared" si="12"/>
        <v>100564.75641999999</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67999.98</v>
      </c>
      <c r="E529" s="2">
        <v>0</v>
      </c>
      <c r="F529" s="2">
        <v>0</v>
      </c>
      <c r="G529" s="3">
        <f t="shared" ref="G529:G836" si="14">(B529/1000)*(C529*1+D529*2)</f>
        <v>71807.978879999995</v>
      </c>
      <c r="H529" s="3">
        <f t="shared" ref="H529:H836" si="15">ABS(C529-ROUND(C529,0))+ABS(D529-ROUND(D529,0))</f>
        <v>2.0000000004074536E-2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67999.98</v>
      </c>
      <c r="E591" s="2">
        <v>0</v>
      </c>
      <c r="F591" s="2">
        <v>0</v>
      </c>
      <c r="G591" s="3">
        <f t="shared" si="14"/>
        <v>80239.976399999985</v>
      </c>
      <c r="H591" s="3">
        <f t="shared" si="15"/>
        <v>2.0000000004074536E-2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67999.98</v>
      </c>
      <c r="E603" s="2">
        <v>0</v>
      </c>
      <c r="F603" s="2">
        <v>0</v>
      </c>
      <c r="G603" s="3">
        <f t="shared" si="14"/>
        <v>81871.975919999997</v>
      </c>
      <c r="H603" s="3">
        <f t="shared" si="15"/>
        <v>2.0000000004074536E-2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67999.98</v>
      </c>
      <c r="E606" s="2">
        <v>0</v>
      </c>
      <c r="F606" s="2">
        <v>0</v>
      </c>
      <c r="G606" s="3">
        <f t="shared" si="14"/>
        <v>82279.975799999986</v>
      </c>
      <c r="H606" s="3">
        <f t="shared" si="15"/>
        <v>2.0000000004074536E-2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67999.98</v>
      </c>
      <c r="E634" s="2">
        <v>0</v>
      </c>
      <c r="F634" s="2">
        <v>0</v>
      </c>
      <c r="G634" s="3">
        <f t="shared" si="14"/>
        <v>86087.974679999999</v>
      </c>
      <c r="H634" s="3">
        <f t="shared" si="15"/>
        <v>2.0000000004074536E-2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680000</v>
      </c>
      <c r="D635" s="2">
        <f>'PR-RAS'!E641</f>
        <v>0</v>
      </c>
      <c r="E635" s="2">
        <v>0</v>
      </c>
      <c r="F635" s="2">
        <v>0</v>
      </c>
      <c r="G635" s="3">
        <f t="shared" si="14"/>
        <v>431120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2074165.0400000003</v>
      </c>
      <c r="D637" s="2">
        <f>'PR-RAS'!E643</f>
        <v>876990.34</v>
      </c>
      <c r="E637" s="2">
        <v>0</v>
      </c>
      <c r="F637" s="2">
        <v>0</v>
      </c>
      <c r="G637" s="3">
        <f t="shared" si="14"/>
        <v>2434700.6779200002</v>
      </c>
      <c r="H637" s="3">
        <f t="shared" si="15"/>
        <v>0.38000000023748726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1272776.99</v>
      </c>
      <c r="D638" s="2">
        <f>'PR-RAS'!E644</f>
        <v>1143319.6499999999</v>
      </c>
      <c r="E638" s="2">
        <v>0</v>
      </c>
      <c r="F638" s="2">
        <v>0</v>
      </c>
      <c r="G638" s="3">
        <f t="shared" si="14"/>
        <v>2267348.1767299999</v>
      </c>
      <c r="H638" s="3">
        <f t="shared" si="15"/>
        <v>0.36000000010244548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801388.05000000028</v>
      </c>
      <c r="D639" s="2">
        <f>'PR-RAS'!E645</f>
        <v>0</v>
      </c>
      <c r="E639" s="2">
        <v>0</v>
      </c>
      <c r="F639" s="2">
        <v>0</v>
      </c>
      <c r="G639" s="3">
        <f t="shared" si="14"/>
        <v>511285.57590000017</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266329.30999999994</v>
      </c>
      <c r="E640" s="2">
        <v>0</v>
      </c>
      <c r="F640" s="2">
        <v>0</v>
      </c>
      <c r="G640" s="3">
        <f t="shared" si="14"/>
        <v>340368.85817999992</v>
      </c>
      <c r="H640" s="3">
        <f t="shared" si="15"/>
        <v>0.30999999993946403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799395.66999999993</v>
      </c>
      <c r="D641" s="2">
        <f>'PR-RAS'!E647</f>
        <v>1698129.95</v>
      </c>
      <c r="E641" s="2">
        <v>0</v>
      </c>
      <c r="F641" s="2">
        <v>0</v>
      </c>
      <c r="G641" s="3">
        <f t="shared" si="14"/>
        <v>2685219.5648000003</v>
      </c>
      <c r="H641" s="3">
        <f t="shared" si="15"/>
        <v>0.38000000012107193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1600783.7200000002</v>
      </c>
      <c r="D643" s="2">
        <f>'PR-RAS'!E649</f>
        <v>1431800.6400000001</v>
      </c>
      <c r="E643" s="2">
        <v>0</v>
      </c>
      <c r="F643" s="2">
        <v>0</v>
      </c>
      <c r="G643" s="3">
        <f t="shared" si="14"/>
        <v>2866135.17</v>
      </c>
      <c r="H643" s="3">
        <f t="shared" si="15"/>
        <v>0.63999999966472387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1704988.29</v>
      </c>
      <c r="D646" s="2">
        <f>'PR-RAS'!E653</f>
        <v>1826288.37</v>
      </c>
      <c r="E646" s="2">
        <v>0</v>
      </c>
      <c r="F646" s="2">
        <v>0</v>
      </c>
      <c r="G646" s="3">
        <f t="shared" si="14"/>
        <v>3455629.4443500005</v>
      </c>
      <c r="H646" s="3">
        <f t="shared" si="15"/>
        <v>0.66000000014901161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2235445.89</v>
      </c>
      <c r="D647" s="2">
        <f>'PR-RAS'!E654</f>
        <v>1003632.4</v>
      </c>
      <c r="E647" s="2">
        <v>0</v>
      </c>
      <c r="F647" s="2">
        <v>0</v>
      </c>
      <c r="G647" s="3">
        <f t="shared" si="14"/>
        <v>2740791.1057400005</v>
      </c>
      <c r="H647" s="3">
        <f t="shared" si="15"/>
        <v>0.5099999998928979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1702030.59</v>
      </c>
      <c r="D648" s="2">
        <f>'PR-RAS'!E655</f>
        <v>1221199.96</v>
      </c>
      <c r="E648" s="2">
        <v>0</v>
      </c>
      <c r="F648" s="2">
        <v>0</v>
      </c>
      <c r="G648" s="3">
        <f t="shared" si="14"/>
        <v>2681446.5399699998</v>
      </c>
      <c r="H648" s="3">
        <f t="shared" si="15"/>
        <v>0.44999999995343387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2238403.59</v>
      </c>
      <c r="D649" s="2">
        <f>'PR-RAS'!E656</f>
        <v>1608720.81</v>
      </c>
      <c r="E649" s="2">
        <v>0</v>
      </c>
      <c r="F649" s="2">
        <v>0</v>
      </c>
      <c r="G649" s="3">
        <f t="shared" si="14"/>
        <v>3535387.6960800001</v>
      </c>
      <c r="H649" s="3">
        <f t="shared" si="15"/>
        <v>0.60000000009313226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5</v>
      </c>
      <c r="E650" s="2">
        <v>0</v>
      </c>
      <c r="F650" s="2">
        <v>0</v>
      </c>
      <c r="G650" s="3">
        <f t="shared" si="14"/>
        <v>10.384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10</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4</v>
      </c>
      <c r="E652" s="2">
        <v>0</v>
      </c>
      <c r="F652" s="2">
        <v>0</v>
      </c>
      <c r="G652" s="3">
        <f t="shared" si="14"/>
        <v>9.1140000000000008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8</v>
      </c>
      <c r="E653" s="2">
        <v>0</v>
      </c>
      <c r="F653" s="2">
        <v>0</v>
      </c>
      <c r="G653" s="3">
        <f t="shared" si="14"/>
        <v>10.432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4740.78</v>
      </c>
      <c r="E654" s="2">
        <v>0</v>
      </c>
      <c r="F654" s="2">
        <v>0</v>
      </c>
      <c r="G654" s="3">
        <f t="shared" si="14"/>
        <v>6191.4586799999997</v>
      </c>
      <c r="H654" s="3">
        <f t="shared" si="15"/>
        <v>0.22000000000025466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65</v>
      </c>
      <c r="D655" s="2">
        <f>'PR-RAS'!E662</f>
        <v>0</v>
      </c>
      <c r="E655" s="2">
        <v>0</v>
      </c>
      <c r="F655" s="2">
        <v>0</v>
      </c>
      <c r="G655" s="3">
        <f t="shared" si="14"/>
        <v>42.510000000000005</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748.82</v>
      </c>
      <c r="E656" s="2">
        <v>0</v>
      </c>
      <c r="F656" s="2">
        <v>0</v>
      </c>
      <c r="G656" s="3">
        <f t="shared" ref="G656:G657" si="16">(B656/1000)*(C656*1+D656*2)</f>
        <v>980.95420000000013</v>
      </c>
      <c r="H656" s="3">
        <f t="shared" ref="H656:H657" si="17">ABS(C656-ROUND(C656,0))+ABS(D656-ROUND(D656,0))</f>
        <v>0.17999999999994998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16727.150000000001</v>
      </c>
      <c r="D657" s="2">
        <f>'PR-RAS'!E664</f>
        <v>26701.45</v>
      </c>
      <c r="E657" s="2">
        <v>0</v>
      </c>
      <c r="F657" s="2">
        <v>0</v>
      </c>
      <c r="G657" s="3">
        <f t="shared" si="16"/>
        <v>46005.312800000007</v>
      </c>
      <c r="H657" s="3">
        <f t="shared" si="17"/>
        <v>0.60000000000218279</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425857.08</v>
      </c>
      <c r="D662" s="2">
        <f>'PR-RAS'!E669</f>
        <v>79757</v>
      </c>
      <c r="E662" s="2">
        <v>0</v>
      </c>
      <c r="F662" s="2">
        <v>0</v>
      </c>
      <c r="G662" s="3">
        <f t="shared" si="14"/>
        <v>386930.28388000006</v>
      </c>
      <c r="H662" s="3">
        <f t="shared" si="15"/>
        <v>8.0000000016298145E-2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12146.78</v>
      </c>
      <c r="D666" s="2">
        <f>'PR-RAS'!E673</f>
        <v>0</v>
      </c>
      <c r="E666" s="2">
        <v>0</v>
      </c>
      <c r="F666" s="2">
        <v>0</v>
      </c>
      <c r="G666" s="3">
        <f t="shared" si="14"/>
        <v>8077.6087000000007</v>
      </c>
      <c r="H666" s="3">
        <f t="shared" si="15"/>
        <v>0.21999999999934516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20887.560000000001</v>
      </c>
      <c r="D670" s="2">
        <f>'PR-RAS'!E677</f>
        <v>0</v>
      </c>
      <c r="E670" s="2">
        <v>0</v>
      </c>
      <c r="F670" s="2">
        <v>0</v>
      </c>
      <c r="G670" s="3">
        <f t="shared" si="14"/>
        <v>13973.777640000002</v>
      </c>
      <c r="H670" s="3">
        <f t="shared" si="15"/>
        <v>0.43999999999869033</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10805.4</v>
      </c>
      <c r="E676" s="2">
        <v>0</v>
      </c>
      <c r="F676" s="2">
        <v>0</v>
      </c>
      <c r="G676" s="3">
        <f t="shared" si="14"/>
        <v>14587.29</v>
      </c>
      <c r="H676" s="3">
        <f t="shared" si="15"/>
        <v>0.3999999999996362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1718</v>
      </c>
      <c r="E677" s="2">
        <v>0</v>
      </c>
      <c r="F677" s="2">
        <v>0</v>
      </c>
      <c r="G677" s="3">
        <f t="shared" si="14"/>
        <v>2322.7360000000003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226.34</v>
      </c>
      <c r="D704" s="2">
        <f>'PR-RAS'!E711</f>
        <v>39.25</v>
      </c>
      <c r="E704" s="2">
        <v>0</v>
      </c>
      <c r="F704" s="2">
        <v>0</v>
      </c>
      <c r="G704" s="3">
        <f t="shared" ref="G704:G707" si="20">(B704/1000)*(C704*1+D704*2)</f>
        <v>214.30252000000002</v>
      </c>
      <c r="H704" s="3">
        <f t="shared" ref="H704:H707" si="21">ABS(C704-ROUND(C704,0))+ABS(D704-ROUND(D704,0))</f>
        <v>0.59000000000000341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28242.76</v>
      </c>
      <c r="E717" s="2">
        <v>0</v>
      </c>
      <c r="F717" s="2">
        <v>0</v>
      </c>
      <c r="G717" s="3">
        <f t="shared" si="14"/>
        <v>40443.632319999997</v>
      </c>
      <c r="H717" s="3">
        <f t="shared" si="15"/>
        <v>0.24000000000160071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600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4503.53</v>
      </c>
      <c r="D727" s="2">
        <f>'PR-RAS'!E734</f>
        <v>17930.240000000002</v>
      </c>
      <c r="E727" s="2">
        <v>0</v>
      </c>
      <c r="F727" s="2">
        <v>0</v>
      </c>
      <c r="G727" s="3">
        <f t="shared" si="14"/>
        <v>29304.271260000001</v>
      </c>
      <c r="H727" s="3">
        <f t="shared" si="15"/>
        <v>0.71000000000185537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738.12</v>
      </c>
      <c r="E729" s="2">
        <v>0</v>
      </c>
      <c r="F729" s="2">
        <v>0</v>
      </c>
      <c r="G729" s="3">
        <f t="shared" si="14"/>
        <v>1074.70272</v>
      </c>
      <c r="H729" s="3">
        <f t="shared" si="15"/>
        <v>0.12000000000000455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3878.3</v>
      </c>
      <c r="E730" s="2">
        <v>0</v>
      </c>
      <c r="F730" s="2">
        <v>0</v>
      </c>
      <c r="G730" s="3">
        <f t="shared" si="14"/>
        <v>5654.5614000000005</v>
      </c>
      <c r="H730" s="3">
        <f t="shared" si="15"/>
        <v>0.3000000000001819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17440.39</v>
      </c>
      <c r="D731" s="2">
        <f>'PR-RAS'!E738</f>
        <v>0</v>
      </c>
      <c r="E731" s="2">
        <v>0</v>
      </c>
      <c r="F731" s="2">
        <v>0</v>
      </c>
      <c r="G731" s="3">
        <f t="shared" si="14"/>
        <v>12731.484699999999</v>
      </c>
      <c r="H731" s="3">
        <f t="shared" si="15"/>
        <v>0.38999999999941792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1611.08</v>
      </c>
      <c r="E732" s="2">
        <v>0</v>
      </c>
      <c r="F732" s="2">
        <v>0</v>
      </c>
      <c r="G732" s="3">
        <f t="shared" si="14"/>
        <v>2355.39896</v>
      </c>
      <c r="H732" s="3">
        <f t="shared" si="15"/>
        <v>7.999999999992724E-2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858.66</v>
      </c>
      <c r="D734" s="2">
        <f>'PR-RAS'!E741</f>
        <v>17073.61</v>
      </c>
      <c r="E734" s="2">
        <v>0</v>
      </c>
      <c r="F734" s="2">
        <v>0</v>
      </c>
      <c r="G734" s="3">
        <f t="shared" si="14"/>
        <v>25659.310040000004</v>
      </c>
      <c r="H734" s="3">
        <f t="shared" si="15"/>
        <v>0.72999999999944976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702.31</v>
      </c>
      <c r="D736" s="2">
        <f>'PR-RAS'!E743</f>
        <v>0</v>
      </c>
      <c r="E736" s="2">
        <v>0</v>
      </c>
      <c r="F736" s="2">
        <v>0</v>
      </c>
      <c r="G736" s="3">
        <f t="shared" ref="G736:G737" si="28">(B736/1000)*(C736*1+D736*2)</f>
        <v>516.1978499999999</v>
      </c>
      <c r="H736" s="3">
        <f t="shared" ref="H736:H737" si="29">ABS(C736-ROUND(C736,0))+ABS(D736-ROUND(D736,0))</f>
        <v>0.30999999999994543</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4623.05</v>
      </c>
      <c r="D753" s="2">
        <f>'PR-RAS'!E760</f>
        <v>4563.1000000000004</v>
      </c>
      <c r="E753" s="2">
        <v>0</v>
      </c>
      <c r="F753" s="2">
        <v>0</v>
      </c>
      <c r="G753" s="3">
        <f t="shared" si="14"/>
        <v>10339.436</v>
      </c>
      <c r="H753" s="3">
        <f t="shared" si="15"/>
        <v>0.1500000000005457</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4654.42</v>
      </c>
      <c r="D774" s="2">
        <f>'PR-RAS'!E781</f>
        <v>6584.89</v>
      </c>
      <c r="E774" s="2">
        <v>0</v>
      </c>
      <c r="F774" s="2">
        <v>0</v>
      </c>
      <c r="G774" s="3">
        <f t="shared" si="14"/>
        <v>13778.106600000001</v>
      </c>
      <c r="H774" s="3">
        <f t="shared" si="15"/>
        <v>0.52999999999974534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5900</v>
      </c>
      <c r="D838" s="2">
        <f>'PR-RAS'!E845</f>
        <v>18700</v>
      </c>
      <c r="E838" s="2">
        <v>0</v>
      </c>
      <c r="F838" s="2">
        <v>0</v>
      </c>
      <c r="G838" s="3">
        <f t="shared" si="34"/>
        <v>36242.1</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12011.68</v>
      </c>
      <c r="D839" s="2">
        <f>'PR-RAS'!E846</f>
        <v>31600</v>
      </c>
      <c r="E839" s="2">
        <v>0</v>
      </c>
      <c r="F839" s="2">
        <v>0</v>
      </c>
      <c r="G839" s="3">
        <f t="shared" si="34"/>
        <v>63027.387839999989</v>
      </c>
      <c r="H839" s="3">
        <f t="shared" si="35"/>
        <v>0.31999999999970896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1000</v>
      </c>
      <c r="D843" s="2">
        <f>'PR-RAS'!E850</f>
        <v>23413.08</v>
      </c>
      <c r="E843" s="2">
        <v>0</v>
      </c>
      <c r="F843" s="2">
        <v>0</v>
      </c>
      <c r="G843" s="3">
        <f t="shared" si="34"/>
        <v>40269.62672</v>
      </c>
      <c r="H843" s="3">
        <f t="shared" si="35"/>
        <v>8.000000000174623E-2</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2500</v>
      </c>
      <c r="D846" s="2">
        <f>'PR-RAS'!E853</f>
        <v>0</v>
      </c>
      <c r="E846" s="2">
        <v>0</v>
      </c>
      <c r="F846" s="2">
        <v>0</v>
      </c>
      <c r="G846" s="3">
        <f t="shared" si="34"/>
        <v>2112.5</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111.96</v>
      </c>
      <c r="D848" s="2">
        <f>'PR-RAS'!E855</f>
        <v>3940.55</v>
      </c>
      <c r="E848" s="2">
        <v>0</v>
      </c>
      <c r="F848" s="2">
        <v>0</v>
      </c>
      <c r="G848" s="3">
        <f t="shared" si="34"/>
        <v>6770.1218200000003</v>
      </c>
      <c r="H848" s="3">
        <f t="shared" si="35"/>
        <v>0.48999999999982435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67999.98</v>
      </c>
      <c r="E977" s="2">
        <v>0</v>
      </c>
      <c r="F977" s="2">
        <v>0</v>
      </c>
      <c r="G977" s="3">
        <f t="shared" si="34"/>
        <v>132735.96096</v>
      </c>
      <c r="H977" s="3">
        <f t="shared" si="35"/>
        <v>2.0000000004074536E-2</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758895.74</v>
      </c>
      <c r="D1581" s="7"/>
      <c r="E1581" s="7">
        <v>0</v>
      </c>
      <c r="F1581" s="7">
        <v>0</v>
      </c>
      <c r="G1581" s="8">
        <f t="shared" ref="G1581:G1685" si="70">B1581/1000*C1581</f>
        <v>758.89574000000005</v>
      </c>
      <c r="H1581" s="8">
        <f t="shared" ref="H1581:H1685" si="71">ABS(C1581-ROUND(C1581,0))</f>
        <v>0.26000000000931323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1191420.3599999999</v>
      </c>
      <c r="D1582" s="2">
        <v>0</v>
      </c>
      <c r="E1582" s="2">
        <v>0</v>
      </c>
      <c r="F1582" s="2">
        <v>0</v>
      </c>
      <c r="G1582" s="3">
        <f t="shared" si="70"/>
        <v>2382.8407199999997</v>
      </c>
      <c r="H1582" s="3">
        <f t="shared" si="71"/>
        <v>0.35999999986961484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990369.11</v>
      </c>
      <c r="D1584" s="2">
        <v>0</v>
      </c>
      <c r="E1584" s="2">
        <v>0</v>
      </c>
      <c r="F1584" s="2">
        <v>0</v>
      </c>
      <c r="G1584" s="3">
        <f t="shared" si="70"/>
        <v>3961.4764399999999</v>
      </c>
      <c r="H1584" s="3">
        <f t="shared" si="71"/>
        <v>0.10999999998603016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391998.48</v>
      </c>
      <c r="D1585" s="2">
        <v>0</v>
      </c>
      <c r="E1585" s="2">
        <v>0</v>
      </c>
      <c r="F1585" s="2">
        <v>0</v>
      </c>
      <c r="G1585" s="3">
        <f t="shared" si="70"/>
        <v>1959.9923999999999</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275514.21999999997</v>
      </c>
      <c r="D1586" s="2">
        <v>0</v>
      </c>
      <c r="E1586" s="2">
        <v>0</v>
      </c>
      <c r="F1586" s="2">
        <v>0</v>
      </c>
      <c r="G1586" s="3">
        <f t="shared" si="70"/>
        <v>1653.0853199999999</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5464.69</v>
      </c>
      <c r="D1587" s="2">
        <v>0</v>
      </c>
      <c r="E1587" s="2">
        <v>0</v>
      </c>
      <c r="F1587" s="2">
        <v>0</v>
      </c>
      <c r="G1587" s="3">
        <f t="shared" si="70"/>
        <v>38.252829999999996</v>
      </c>
      <c r="H1587" s="3">
        <f t="shared" si="71"/>
        <v>0.31000000000040018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16526.36</v>
      </c>
      <c r="D1588" s="2">
        <v>0</v>
      </c>
      <c r="E1588" s="2">
        <v>0</v>
      </c>
      <c r="F1588" s="2">
        <v>0</v>
      </c>
      <c r="G1588" s="3">
        <f t="shared" si="70"/>
        <v>132.21088</v>
      </c>
      <c r="H1588" s="3">
        <f t="shared" si="71"/>
        <v>0.36000000000058208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38505.68</v>
      </c>
      <c r="D1589" s="2">
        <v>0</v>
      </c>
      <c r="E1589" s="2">
        <v>0</v>
      </c>
      <c r="F1589" s="2">
        <v>0</v>
      </c>
      <c r="G1589" s="3">
        <f>B1589/1000*C1589</f>
        <v>346.55111999999997</v>
      </c>
      <c r="H1589" s="3">
        <f>ABS(C1589-ROUND(C1589,0))</f>
        <v>0.31999999999970896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80373.63</v>
      </c>
      <c r="D1590" s="2">
        <v>0</v>
      </c>
      <c r="E1590" s="2">
        <v>0</v>
      </c>
      <c r="F1590" s="2">
        <v>0</v>
      </c>
      <c r="G1590" s="3">
        <f t="shared" si="70"/>
        <v>803.73630000000003</v>
      </c>
      <c r="H1590" s="3">
        <f t="shared" si="71"/>
        <v>0.36999999999534339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151981.19</v>
      </c>
      <c r="D1591" s="2">
        <v>0</v>
      </c>
      <c r="E1591" s="2">
        <v>0</v>
      </c>
      <c r="F1591" s="2">
        <v>0</v>
      </c>
      <c r="G1591" s="3">
        <f t="shared" si="70"/>
        <v>1671.7930899999999</v>
      </c>
      <c r="H1591" s="3">
        <f t="shared" si="71"/>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30004.86</v>
      </c>
      <c r="D1592" s="2">
        <v>0</v>
      </c>
      <c r="E1592" s="2">
        <v>0</v>
      </c>
      <c r="F1592" s="2">
        <v>0</v>
      </c>
      <c r="G1592" s="3">
        <f t="shared" si="70"/>
        <v>360.05832000000004</v>
      </c>
      <c r="H1592" s="3">
        <f t="shared" si="71"/>
        <v>0.13999999999941792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140626.28</v>
      </c>
      <c r="D1593" s="2">
        <v>0</v>
      </c>
      <c r="E1593" s="2">
        <v>0</v>
      </c>
      <c r="F1593" s="2">
        <v>0</v>
      </c>
      <c r="G1593" s="3">
        <f t="shared" si="70"/>
        <v>1828.1416399999998</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57438.3</v>
      </c>
      <c r="D1594" s="2">
        <v>0</v>
      </c>
      <c r="E1594" s="2">
        <v>0</v>
      </c>
      <c r="F1594" s="2">
        <v>0</v>
      </c>
      <c r="G1594" s="3">
        <f t="shared" si="70"/>
        <v>804.13620000000003</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57438.3</v>
      </c>
      <c r="D1598" s="2">
        <v>0</v>
      </c>
      <c r="E1598" s="2">
        <v>0</v>
      </c>
      <c r="F1598" s="2">
        <v>0</v>
      </c>
      <c r="G1598" s="3">
        <f t="shared" si="70"/>
        <v>1033.8894</v>
      </c>
      <c r="H1598" s="3">
        <f t="shared" si="71"/>
        <v>0.30000000000291038</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2986.67</v>
      </c>
      <c r="D1600" s="2">
        <v>0</v>
      </c>
      <c r="E1600" s="2">
        <v>0</v>
      </c>
      <c r="F1600" s="2">
        <v>0</v>
      </c>
      <c r="G1600" s="3">
        <f>B1600/1000*C1600</f>
        <v>59.733400000000003</v>
      </c>
      <c r="H1600" s="3">
        <f>ABS(C1600-ROUND(C1600,0))</f>
        <v>0.32999999999992724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1186273.6000000001</v>
      </c>
      <c r="D1601" s="2">
        <v>0</v>
      </c>
      <c r="E1601" s="2">
        <v>0</v>
      </c>
      <c r="F1601" s="2">
        <v>0</v>
      </c>
      <c r="G1601" s="3">
        <f t="shared" si="70"/>
        <v>24911.745600000002</v>
      </c>
      <c r="H1601" s="3">
        <f t="shared" si="71"/>
        <v>0.39999999990686774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972998.96</v>
      </c>
      <c r="D1603" s="2">
        <v>0</v>
      </c>
      <c r="E1603" s="2">
        <v>0</v>
      </c>
      <c r="F1603" s="2">
        <v>0</v>
      </c>
      <c r="G1603" s="3">
        <f t="shared" si="70"/>
        <v>22378.97608</v>
      </c>
      <c r="H1603" s="3">
        <f t="shared" si="71"/>
        <v>4.0000000037252903E-2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381627.56</v>
      </c>
      <c r="D1604" s="2">
        <v>0</v>
      </c>
      <c r="E1604" s="2">
        <v>0</v>
      </c>
      <c r="F1604" s="2">
        <v>0</v>
      </c>
      <c r="G1604" s="3">
        <f t="shared" si="70"/>
        <v>9159.0614399999995</v>
      </c>
      <c r="H1604" s="3">
        <f t="shared" si="71"/>
        <v>0.44000000000232831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265704.49</v>
      </c>
      <c r="D1605" s="2">
        <v>0</v>
      </c>
      <c r="E1605" s="2">
        <v>0</v>
      </c>
      <c r="F1605" s="2">
        <v>0</v>
      </c>
      <c r="G1605" s="3">
        <f t="shared" si="70"/>
        <v>6642.6122500000001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5435.83</v>
      </c>
      <c r="D1606" s="2">
        <v>0</v>
      </c>
      <c r="E1606" s="2">
        <v>0</v>
      </c>
      <c r="F1606" s="2">
        <v>0</v>
      </c>
      <c r="G1606" s="3">
        <f t="shared" si="70"/>
        <v>141.33158</v>
      </c>
      <c r="H1606" s="3">
        <f t="shared" si="71"/>
        <v>0.17000000000007276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18935.97</v>
      </c>
      <c r="D1607" s="2">
        <v>0</v>
      </c>
      <c r="E1607" s="2">
        <v>0</v>
      </c>
      <c r="F1607" s="2">
        <v>0</v>
      </c>
      <c r="G1607" s="3">
        <f t="shared" si="70"/>
        <v>511.27119000000005</v>
      </c>
      <c r="H1607" s="3">
        <f t="shared" si="71"/>
        <v>2.9999999998835847E-2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38465.370000000003</v>
      </c>
      <c r="D1608" s="2">
        <v>0</v>
      </c>
      <c r="E1608" s="2">
        <v>0</v>
      </c>
      <c r="F1608" s="2">
        <v>0</v>
      </c>
      <c r="G1608" s="3">
        <f>B1608/1000*C1608</f>
        <v>1077.0303600000002</v>
      </c>
      <c r="H1608" s="3">
        <f>ABS(C1608-ROUND(C1608,0))</f>
        <v>0.37000000000261934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79580.19</v>
      </c>
      <c r="D1609" s="2">
        <v>0</v>
      </c>
      <c r="E1609" s="2">
        <v>0</v>
      </c>
      <c r="F1609" s="2">
        <v>0</v>
      </c>
      <c r="G1609" s="3">
        <f t="shared" si="70"/>
        <v>2307.8255100000001</v>
      </c>
      <c r="H1609" s="3">
        <f t="shared" si="71"/>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152917.38</v>
      </c>
      <c r="D1610" s="2">
        <v>0</v>
      </c>
      <c r="E1610" s="2">
        <v>0</v>
      </c>
      <c r="F1610" s="2">
        <v>0</v>
      </c>
      <c r="G1610" s="3">
        <f t="shared" si="70"/>
        <v>4587.5213999999996</v>
      </c>
      <c r="H1610" s="3">
        <f t="shared" si="71"/>
        <v>0.38000000000465661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30332.17</v>
      </c>
      <c r="D1611" s="2">
        <v>0</v>
      </c>
      <c r="E1611" s="2">
        <v>0</v>
      </c>
      <c r="F1611" s="2">
        <v>0</v>
      </c>
      <c r="G1611" s="3">
        <f t="shared" si="70"/>
        <v>940.29726999999991</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144926.81</v>
      </c>
      <c r="D1612" s="2">
        <v>0</v>
      </c>
      <c r="E1612" s="2">
        <v>0</v>
      </c>
      <c r="F1612" s="2">
        <v>0</v>
      </c>
      <c r="G1612" s="3">
        <f t="shared" si="70"/>
        <v>4637.6579199999996</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67999.98</v>
      </c>
      <c r="D1613" s="2">
        <v>0</v>
      </c>
      <c r="E1613" s="2">
        <v>0</v>
      </c>
      <c r="F1613" s="2">
        <v>0</v>
      </c>
      <c r="G1613" s="3">
        <f t="shared" si="70"/>
        <v>2243.9993399999998</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67999.98</v>
      </c>
      <c r="D1617" s="2">
        <v>0</v>
      </c>
      <c r="E1617" s="2">
        <v>0</v>
      </c>
      <c r="F1617" s="2">
        <v>0</v>
      </c>
      <c r="G1617" s="3">
        <f t="shared" si="70"/>
        <v>2515.9992599999996</v>
      </c>
      <c r="H1617" s="3">
        <f t="shared" si="71"/>
        <v>2.0000000004074536E-2</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347.85</v>
      </c>
      <c r="D1619" s="2">
        <v>0</v>
      </c>
      <c r="E1619" s="2">
        <v>0</v>
      </c>
      <c r="F1619" s="2">
        <v>0</v>
      </c>
      <c r="G1619" s="3">
        <f>B1619/1000*C1619</f>
        <v>13.56615</v>
      </c>
      <c r="H1619" s="3">
        <f>ABS(C1619-ROUND(C1619,0))</f>
        <v>0.14999999999997726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764042.49999999977</v>
      </c>
      <c r="D1620" s="2">
        <v>0</v>
      </c>
      <c r="E1620" s="2">
        <v>0</v>
      </c>
      <c r="F1620" s="2">
        <v>0</v>
      </c>
      <c r="G1620" s="3">
        <f t="shared" si="70"/>
        <v>30561.69999999999</v>
      </c>
      <c r="H1620" s="3">
        <f t="shared" si="71"/>
        <v>0.50000000023283064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143.88999999999999</v>
      </c>
      <c r="D1621" s="2">
        <v>0</v>
      </c>
      <c r="E1621" s="2">
        <v>0</v>
      </c>
      <c r="F1621" s="2">
        <v>0</v>
      </c>
      <c r="G1621" s="3">
        <f t="shared" si="70"/>
        <v>5.8994900000000001</v>
      </c>
      <c r="H1621" s="3">
        <f t="shared" si="71"/>
        <v>0.11000000000001364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143.88999999999999</v>
      </c>
      <c r="D1627" s="2">
        <v>0</v>
      </c>
      <c r="E1627" s="2">
        <v>0</v>
      </c>
      <c r="F1627" s="2">
        <v>0</v>
      </c>
      <c r="G1627" s="3">
        <f t="shared" si="70"/>
        <v>6.7628299999999992</v>
      </c>
      <c r="H1627" s="3">
        <f t="shared" si="71"/>
        <v>0.11000000000001364</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143.88999999999999</v>
      </c>
      <c r="D1633" s="2">
        <v>0</v>
      </c>
      <c r="E1633" s="2">
        <v>0</v>
      </c>
      <c r="F1633" s="2">
        <v>0</v>
      </c>
      <c r="G1633" s="3">
        <f t="shared" si="70"/>
        <v>7.6261699999999992</v>
      </c>
      <c r="H1633" s="3">
        <f t="shared" si="71"/>
        <v>0.11000000000001364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143.88999999999999</v>
      </c>
      <c r="D1634" s="2">
        <v>0</v>
      </c>
      <c r="E1634" s="2">
        <v>0</v>
      </c>
      <c r="F1634" s="2">
        <v>0</v>
      </c>
      <c r="G1634" s="3">
        <f t="shared" si="70"/>
        <v>7.7700599999999991</v>
      </c>
      <c r="H1634" s="3">
        <f t="shared" si="71"/>
        <v>0.11000000000001364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763898.61</v>
      </c>
      <c r="D1680" s="2">
        <v>0</v>
      </c>
      <c r="E1680" s="2">
        <v>0</v>
      </c>
      <c r="F1680" s="2">
        <v>0</v>
      </c>
      <c r="G1680" s="3">
        <f t="shared" si="70"/>
        <v>76389.861000000004</v>
      </c>
      <c r="H1680" s="3">
        <f t="shared" si="71"/>
        <v>0.39000000001396984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114973.36</v>
      </c>
      <c r="D1682" s="2">
        <v>0</v>
      </c>
      <c r="E1682" s="2">
        <v>0</v>
      </c>
      <c r="F1682" s="2">
        <v>0</v>
      </c>
      <c r="G1682" s="3">
        <f t="shared" si="70"/>
        <v>11727.282719999999</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514.16</v>
      </c>
      <c r="D1683" s="2">
        <v>0</v>
      </c>
      <c r="E1683" s="2">
        <v>0</v>
      </c>
      <c r="F1683" s="2">
        <v>0</v>
      </c>
      <c r="G1683" s="3">
        <f t="shared" si="70"/>
        <v>52.958479999999994</v>
      </c>
      <c r="H1683" s="3">
        <f t="shared" si="71"/>
        <v>0.15999999999996817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635438.32999999996</v>
      </c>
      <c r="D1684" s="2">
        <v>0</v>
      </c>
      <c r="E1684" s="2">
        <v>0</v>
      </c>
      <c r="F1684" s="2">
        <v>0</v>
      </c>
      <c r="G1684" s="3">
        <f>B1684/1000*C1684</f>
        <v>66085.586319999988</v>
      </c>
      <c r="H1684" s="3">
        <f>ABS(C1684-ROUND(C1684,0))</f>
        <v>0.32999999995809048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12972.76</v>
      </c>
      <c r="D1685" s="14">
        <v>0</v>
      </c>
      <c r="E1685" s="14">
        <v>0</v>
      </c>
      <c r="F1685" s="14">
        <v>0</v>
      </c>
      <c r="G1685" s="15">
        <f t="shared" si="70"/>
        <v>1362.1397999999999</v>
      </c>
      <c r="H1685" s="15">
        <f t="shared" si="71"/>
        <v>0.23999999999978172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9" t="s">
        <v>1970</v>
      </c>
      <c r="B2" s="340"/>
      <c r="C2" s="340"/>
      <c r="D2" s="340"/>
      <c r="E2" s="340"/>
      <c r="F2" s="340"/>
      <c r="G2" s="340"/>
      <c r="H2" s="340"/>
      <c r="I2" s="34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1" t="s">
        <v>1972</v>
      </c>
      <c r="B4" s="342"/>
      <c r="C4" s="342"/>
      <c r="D4" s="342"/>
      <c r="E4" s="342"/>
      <c r="F4" s="342"/>
      <c r="G4" s="342"/>
      <c r="H4" s="342"/>
      <c r="I4" s="34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33312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0" t="s">
        <v>1976</v>
      </c>
      <c r="F7" s="343" t="s">
        <v>1977</v>
      </c>
      <c r="G7" s="34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0"/>
      <c r="F8" s="345" t="s">
        <v>1980</v>
      </c>
      <c r="G8" s="346"/>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0"/>
      <c r="F9" s="337" t="s">
        <v>1981</v>
      </c>
      <c r="G9" s="338"/>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0"/>
      <c r="F10" s="345" t="s">
        <v>1982</v>
      </c>
      <c r="G10" s="346"/>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0"/>
      <c r="F11" s="335" t="s">
        <v>1983</v>
      </c>
      <c r="G11" s="336"/>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0"/>
      <c r="F12" s="333" t="s">
        <v>1984</v>
      </c>
      <c r="G12" s="33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0"/>
      <c r="F13" s="367" t="s">
        <v>1988</v>
      </c>
      <c r="G13" s="368"/>
      <c r="H13" s="36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0" t="s">
        <v>8</v>
      </c>
      <c r="C16" s="371"/>
      <c r="D16" s="371"/>
      <c r="E16" s="371"/>
      <c r="F16" s="352"/>
      <c r="G16" s="201" t="s">
        <v>9</v>
      </c>
      <c r="H16" s="265" t="s">
        <v>10</v>
      </c>
      <c r="I16" s="266" t="s">
        <v>11</v>
      </c>
      <c r="J16" s="5"/>
      <c r="K16" s="5"/>
      <c r="L16" s="5"/>
      <c r="M16" s="5"/>
      <c r="N16" s="5"/>
      <c r="O16" s="5"/>
      <c r="P16" s="5"/>
      <c r="Q16" s="5"/>
      <c r="R16" s="5"/>
      <c r="S16" s="5"/>
      <c r="T16" s="5"/>
      <c r="U16" s="5"/>
      <c r="V16" s="5"/>
      <c r="W16" s="5"/>
    </row>
    <row r="17" spans="1:23" ht="12.75" customHeight="1" x14ac:dyDescent="0.2">
      <c r="A17" s="347" t="s">
        <v>1977</v>
      </c>
      <c r="B17" s="366" t="str">
        <f>'PR-RAS'!B6</f>
        <v>PRIHODI POSLOVANJA (šifre 61+62+63+64+65+66+67+68)</v>
      </c>
      <c r="C17" s="362"/>
      <c r="D17" s="362"/>
      <c r="E17" s="362"/>
      <c r="F17" s="363"/>
      <c r="G17" s="28" t="str">
        <f>'PR-RAS'!C6</f>
        <v>6</v>
      </c>
      <c r="H17" s="275">
        <f>'PR-RAS'!D6</f>
        <v>2000843.4300000002</v>
      </c>
      <c r="I17" s="275">
        <f>'PR-RAS'!E6</f>
        <v>876698.01</v>
      </c>
      <c r="J17" s="5"/>
      <c r="K17" s="5"/>
      <c r="L17" s="5"/>
      <c r="M17" s="5"/>
      <c r="N17" s="5"/>
      <c r="O17" s="5"/>
      <c r="P17" s="5"/>
      <c r="Q17" s="5"/>
      <c r="R17" s="5"/>
      <c r="S17" s="5"/>
      <c r="T17" s="5"/>
      <c r="U17" s="5"/>
      <c r="V17" s="5"/>
      <c r="W17" s="5"/>
    </row>
    <row r="18" spans="1:23" ht="12.75" customHeight="1" x14ac:dyDescent="0.2">
      <c r="A18" s="348"/>
      <c r="B18" s="355" t="str">
        <f>'PR-RAS'!B152</f>
        <v xml:space="preserve">RASHODI POSLOVANJA (šifre 31+32+34+35+36+37+38) </v>
      </c>
      <c r="C18" s="356"/>
      <c r="D18" s="356"/>
      <c r="E18" s="356"/>
      <c r="F18" s="357"/>
      <c r="G18" s="29" t="str">
        <f>'PR-RAS'!C152</f>
        <v>3</v>
      </c>
      <c r="H18" s="275">
        <f>'PR-RAS'!D152</f>
        <v>649862</v>
      </c>
      <c r="I18" s="275">
        <f>'PR-RAS'!E152</f>
        <v>952015.97</v>
      </c>
      <c r="J18" s="5"/>
      <c r="K18" s="5"/>
      <c r="L18" s="5"/>
      <c r="M18" s="5"/>
      <c r="N18" s="5"/>
      <c r="O18" s="5"/>
      <c r="P18" s="5"/>
      <c r="Q18" s="5"/>
      <c r="R18" s="5"/>
      <c r="S18" s="5"/>
      <c r="T18" s="5"/>
      <c r="U18" s="5"/>
      <c r="V18" s="5"/>
      <c r="W18" s="5"/>
    </row>
    <row r="19" spans="1:23" ht="12.75" customHeight="1" x14ac:dyDescent="0.2">
      <c r="A19" s="348"/>
      <c r="B19" s="355" t="str">
        <f>'PR-RAS'!B649</f>
        <v>Višak prihoda i primitaka raspoloživ u sljedećem razdoblju (šifre X005 + '9221-9222' - Y005 - '9222-9221')</v>
      </c>
      <c r="C19" s="356"/>
      <c r="D19" s="356"/>
      <c r="E19" s="356"/>
      <c r="F19" s="357"/>
      <c r="G19" s="29" t="str">
        <f>'PR-RAS'!C649</f>
        <v>X006</v>
      </c>
      <c r="H19" s="275">
        <f>'PR-RAS'!D649</f>
        <v>1600783.7200000002</v>
      </c>
      <c r="I19" s="275">
        <f>'PR-RAS'!E649</f>
        <v>1431800.6400000001</v>
      </c>
      <c r="J19" s="5"/>
      <c r="K19" s="5"/>
      <c r="L19" s="5"/>
      <c r="M19" s="5"/>
      <c r="N19" s="5"/>
      <c r="O19" s="5"/>
      <c r="P19" s="5"/>
      <c r="Q19" s="5"/>
      <c r="R19" s="5"/>
      <c r="S19" s="5"/>
      <c r="T19" s="5"/>
      <c r="U19" s="5"/>
      <c r="V19" s="5"/>
      <c r="W19" s="5"/>
    </row>
    <row r="20" spans="1:23" ht="12.75" customHeight="1" x14ac:dyDescent="0.2">
      <c r="A20" s="349"/>
      <c r="B20" s="358" t="str">
        <f>'PR-RAS'!B650</f>
        <v>Manjak prihoda i primitaka za pokriće u sljedećem razdoblju (šifre Y005 + '9222-9221' - X005 - '9221-9222' )</v>
      </c>
      <c r="C20" s="359"/>
      <c r="D20" s="359"/>
      <c r="E20" s="359"/>
      <c r="F20" s="36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0" t="s">
        <v>8</v>
      </c>
      <c r="C21" s="351"/>
      <c r="D21" s="351"/>
      <c r="E21" s="351"/>
      <c r="F21" s="352"/>
      <c r="G21" s="201" t="s">
        <v>9</v>
      </c>
      <c r="H21" s="265" t="s">
        <v>1990</v>
      </c>
      <c r="I21" s="266" t="s">
        <v>1991</v>
      </c>
      <c r="J21" s="5"/>
      <c r="K21" s="5"/>
      <c r="L21" s="5"/>
      <c r="M21" s="5"/>
      <c r="N21" s="5"/>
      <c r="O21" s="5"/>
      <c r="P21" s="5"/>
      <c r="Q21" s="5"/>
      <c r="R21" s="5"/>
      <c r="S21" s="5"/>
      <c r="T21" s="5"/>
      <c r="U21" s="5"/>
      <c r="V21" s="5"/>
      <c r="W21" s="5"/>
    </row>
    <row r="22" spans="1:23" ht="12.75" customHeight="1" x14ac:dyDescent="0.2">
      <c r="A22" s="347" t="s">
        <v>1980</v>
      </c>
      <c r="B22" s="366" t="str">
        <f>BILANCA!B7</f>
        <v>Nefinancijska imovina (šifre 01+02+03+04+05+06)</v>
      </c>
      <c r="C22" s="362"/>
      <c r="D22" s="362"/>
      <c r="E22" s="362"/>
      <c r="F22" s="363"/>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8"/>
      <c r="B23" s="355" t="str">
        <f>BILANCA!B69</f>
        <v>Financijska imovina (šifre 11+12+13+14+15+16+17+19)</v>
      </c>
      <c r="C23" s="356"/>
      <c r="D23" s="356"/>
      <c r="E23" s="356"/>
      <c r="F23" s="35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8"/>
      <c r="B24" s="355" t="str">
        <f>BILANCA!B176</f>
        <v xml:space="preserve">Obveze (šifre 23+24+25+26+27+29) </v>
      </c>
      <c r="C24" s="356"/>
      <c r="D24" s="356"/>
      <c r="E24" s="356"/>
      <c r="F24" s="35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9"/>
      <c r="B25" s="358" t="str">
        <f>BILANCA!B250</f>
        <v>Vlastiti izvori (šifre 91 + 922 - 93 + 96 + 97)</v>
      </c>
      <c r="C25" s="359"/>
      <c r="D25" s="359"/>
      <c r="E25" s="359"/>
      <c r="F25" s="36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0" t="s">
        <v>8</v>
      </c>
      <c r="C26" s="351"/>
      <c r="D26" s="351"/>
      <c r="E26" s="351"/>
      <c r="F26" s="352"/>
      <c r="G26" s="201" t="s">
        <v>9</v>
      </c>
      <c r="H26" s="265" t="s">
        <v>10</v>
      </c>
      <c r="I26" s="266" t="s">
        <v>11</v>
      </c>
      <c r="J26" s="5"/>
      <c r="K26" s="5"/>
      <c r="L26" s="5"/>
      <c r="M26" s="5"/>
      <c r="N26" s="5"/>
      <c r="O26" s="5"/>
      <c r="P26" s="5"/>
      <c r="Q26" s="5"/>
      <c r="R26" s="5"/>
      <c r="S26" s="5"/>
      <c r="T26" s="5"/>
      <c r="U26" s="5"/>
      <c r="V26" s="5"/>
      <c r="W26" s="5"/>
    </row>
    <row r="27" spans="1:23" ht="12.75" customHeight="1" x14ac:dyDescent="0.2">
      <c r="A27" s="347" t="s">
        <v>1992</v>
      </c>
      <c r="B27" s="366" t="str">
        <f>'RAS-funkcijski'!B5</f>
        <v>Opće javne usluge (šifre 011+012+013+014 do 018)</v>
      </c>
      <c r="C27" s="362"/>
      <c r="D27" s="362"/>
      <c r="E27" s="362"/>
      <c r="F27" s="36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8"/>
      <c r="B28" s="355" t="str">
        <f>'RAS-funkcijski'!B35</f>
        <v>Ekonomski poslovi (šifre 041+042+043+044+045+046+047+048+049)</v>
      </c>
      <c r="C28" s="356"/>
      <c r="D28" s="356"/>
      <c r="E28" s="356"/>
      <c r="F28" s="35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8"/>
      <c r="B29" s="355" t="str">
        <f>'RAS-funkcijski'!B88</f>
        <v>Rashodi vezani za stanovanje i kom. pogodnosti koji nisu drugdje svrstani</v>
      </c>
      <c r="C29" s="356"/>
      <c r="D29" s="356"/>
      <c r="E29" s="356"/>
      <c r="F29" s="35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8"/>
      <c r="B30" s="355" t="str">
        <f>'RAS-funkcijski'!B114</f>
        <v>Obrazovanje (šifre 091+092+093+094+095+096+097+098)</v>
      </c>
      <c r="C30" s="356"/>
      <c r="D30" s="356"/>
      <c r="E30" s="356"/>
      <c r="F30" s="35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9"/>
      <c r="B31" s="358" t="str">
        <f>'RAS-funkcijski'!B141</f>
        <v>Kontrolni zbroj (šifre 01+02+03+04+05+06+07+08+09+10)</v>
      </c>
      <c r="C31" s="359"/>
      <c r="D31" s="359"/>
      <c r="E31" s="359"/>
      <c r="F31" s="36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0" t="s">
        <v>8</v>
      </c>
      <c r="C32" s="351"/>
      <c r="D32" s="351"/>
      <c r="E32" s="351"/>
      <c r="F32" s="352"/>
      <c r="G32" s="201" t="s">
        <v>9</v>
      </c>
      <c r="H32" s="265" t="s">
        <v>1993</v>
      </c>
      <c r="I32" s="266" t="s">
        <v>1994</v>
      </c>
      <c r="J32" s="5"/>
      <c r="K32" s="5"/>
      <c r="L32" s="5"/>
      <c r="M32" s="5"/>
      <c r="N32" s="5"/>
      <c r="O32" s="5"/>
      <c r="P32" s="5"/>
      <c r="Q32" s="5"/>
      <c r="R32" s="5"/>
      <c r="S32" s="5"/>
      <c r="T32" s="5"/>
      <c r="U32" s="5"/>
      <c r="V32" s="5"/>
      <c r="W32" s="5"/>
    </row>
    <row r="33" spans="1:23" ht="12.75" customHeight="1" x14ac:dyDescent="0.2">
      <c r="A33" s="347" t="s">
        <v>1982</v>
      </c>
      <c r="B33" s="361" t="str">
        <f>'P-VRIO'!B5</f>
        <v>Promjene u vrijednosti i obujmu imovine (šifre 91511+91512)</v>
      </c>
      <c r="C33" s="362"/>
      <c r="D33" s="362"/>
      <c r="E33" s="362"/>
      <c r="F33" s="363"/>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8"/>
      <c r="B34" s="364" t="str">
        <f>'P-VRIO'!B22</f>
        <v>Promjene u obujmu imovine (šifre P016+P023)</v>
      </c>
      <c r="C34" s="356"/>
      <c r="D34" s="356"/>
      <c r="E34" s="356"/>
      <c r="F34" s="35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8"/>
      <c r="B35" s="364" t="str">
        <f>'P-VRIO'!B38</f>
        <v>Promjene u vrijednosti i obujmu obveza (šifre 91521+91522)</v>
      </c>
      <c r="C35" s="356"/>
      <c r="D35" s="356"/>
      <c r="E35" s="356"/>
      <c r="F35" s="35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9"/>
      <c r="B36" s="365" t="str">
        <f>'P-VRIO'!B44</f>
        <v>Promjene u obujmu obveza (šifre P035 do P038)</v>
      </c>
      <c r="C36" s="359"/>
      <c r="D36" s="359"/>
      <c r="E36" s="359"/>
      <c r="F36" s="36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0" t="s">
        <v>8</v>
      </c>
      <c r="C37" s="351"/>
      <c r="D37" s="351"/>
      <c r="E37" s="351"/>
      <c r="F37" s="352"/>
      <c r="G37" s="201" t="s">
        <v>9</v>
      </c>
      <c r="H37" s="265" t="s">
        <v>1990</v>
      </c>
      <c r="I37" s="266" t="s">
        <v>1951</v>
      </c>
      <c r="J37" s="5"/>
      <c r="K37" s="5"/>
      <c r="L37" s="5"/>
      <c r="M37" s="5"/>
      <c r="N37" s="5"/>
      <c r="O37" s="5"/>
      <c r="P37" s="5"/>
      <c r="Q37" s="5"/>
      <c r="R37" s="5"/>
      <c r="S37" s="5"/>
      <c r="T37" s="5"/>
      <c r="U37" s="5"/>
      <c r="V37" s="5"/>
      <c r="W37" s="5"/>
    </row>
    <row r="38" spans="1:23" ht="12.75" customHeight="1" x14ac:dyDescent="0.2">
      <c r="A38" s="347" t="s">
        <v>1983</v>
      </c>
      <c r="B38" s="366" t="str">
        <f>OBVEZE!B5</f>
        <v>Stanje obveza 1. siječnja (=stanju obveza iz Izvještaja o obvezama na 31. prosinca prethodne godine)</v>
      </c>
      <c r="C38" s="362"/>
      <c r="D38" s="362"/>
      <c r="E38" s="362"/>
      <c r="F38" s="363"/>
      <c r="G38" s="126" t="str">
        <f>OBVEZE!C5</f>
        <v>V001</v>
      </c>
      <c r="H38" s="275">
        <f>OBVEZE!D5</f>
        <v>758895.74</v>
      </c>
      <c r="I38" s="275" t="s">
        <v>1995</v>
      </c>
      <c r="J38" s="5"/>
      <c r="K38" s="5"/>
      <c r="L38" s="5"/>
      <c r="M38" s="5"/>
      <c r="N38" s="5"/>
      <c r="O38" s="5"/>
      <c r="P38" s="5"/>
      <c r="Q38" s="5"/>
      <c r="R38" s="5"/>
      <c r="S38" s="5"/>
      <c r="T38" s="5"/>
      <c r="U38" s="5"/>
      <c r="V38" s="5"/>
      <c r="W38" s="5"/>
    </row>
    <row r="39" spans="1:23" ht="12.75" customHeight="1" x14ac:dyDescent="0.2">
      <c r="A39" s="348"/>
      <c r="B39" s="355" t="str">
        <f>OBVEZE!B44</f>
        <v>Stanje obveza na kraju izvještajnog razdoblja (šifre V001+V002-V004) i (šifre V007+V009)</v>
      </c>
      <c r="C39" s="356"/>
      <c r="D39" s="356"/>
      <c r="E39" s="356"/>
      <c r="F39" s="357"/>
      <c r="G39" s="127" t="str">
        <f>OBVEZE!C44</f>
        <v>V006</v>
      </c>
      <c r="H39" s="275" t="s">
        <v>1995</v>
      </c>
      <c r="I39" s="275">
        <f>OBVEZE!D44</f>
        <v>764042.49999999977</v>
      </c>
      <c r="J39" s="5"/>
      <c r="K39" s="5"/>
      <c r="L39" s="5"/>
      <c r="M39" s="5"/>
      <c r="N39" s="5"/>
      <c r="O39" s="5"/>
      <c r="P39" s="5"/>
      <c r="Q39" s="5"/>
      <c r="R39" s="5"/>
      <c r="S39" s="5"/>
      <c r="T39" s="5"/>
      <c r="U39" s="5"/>
      <c r="V39" s="5"/>
      <c r="W39" s="5"/>
    </row>
    <row r="40" spans="1:23" ht="12.75" customHeight="1" x14ac:dyDescent="0.2">
      <c r="A40" s="348"/>
      <c r="B40" s="355" t="str">
        <f>OBVEZE!B45</f>
        <v>Stanje dospjelih obveza na kraju izvještajnog razdoblja (šifre V008+D23+D24 + 'D dio 25,26' + D27)</v>
      </c>
      <c r="C40" s="356"/>
      <c r="D40" s="356"/>
      <c r="E40" s="356"/>
      <c r="F40" s="357"/>
      <c r="G40" s="127" t="str">
        <f>OBVEZE!C45</f>
        <v>V007</v>
      </c>
      <c r="H40" s="275" t="s">
        <v>1995</v>
      </c>
      <c r="I40" s="275">
        <f>OBVEZE!D45</f>
        <v>143.88999999999999</v>
      </c>
      <c r="J40" s="5"/>
      <c r="K40" s="5"/>
      <c r="L40" s="5"/>
      <c r="M40" s="5"/>
      <c r="N40" s="5"/>
      <c r="O40" s="5"/>
      <c r="P40" s="5"/>
      <c r="Q40" s="5"/>
      <c r="R40" s="5"/>
      <c r="S40" s="5"/>
      <c r="T40" s="5"/>
      <c r="U40" s="5"/>
      <c r="V40" s="5"/>
      <c r="W40" s="5"/>
    </row>
    <row r="41" spans="1:23" ht="12.75" customHeight="1" x14ac:dyDescent="0.2">
      <c r="A41" s="349"/>
      <c r="B41" s="358" t="str">
        <f>OBVEZE!B104</f>
        <v>Stanje nedospjelih obveza na kraju izvještajnog razdoblja (šifre V010 + ND23 + ND24 + 'ND dio 25,26' + ND27)</v>
      </c>
      <c r="C41" s="359"/>
      <c r="D41" s="359"/>
      <c r="E41" s="359"/>
      <c r="F41" s="360"/>
      <c r="G41" s="128" t="str">
        <f>OBVEZE!C104</f>
        <v>V009</v>
      </c>
      <c r="H41" s="276" t="s">
        <v>1995</v>
      </c>
      <c r="I41" s="276">
        <f>OBVEZE!D104</f>
        <v>763898.61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3" t="s">
        <v>1996</v>
      </c>
      <c r="F44" s="353"/>
      <c r="G44" s="229"/>
      <c r="H44" s="354" t="s">
        <v>1997</v>
      </c>
      <c r="I44" s="354"/>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1" zoomScale="115" zoomScaleNormal="115"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6" t="s">
        <v>6</v>
      </c>
      <c r="B2" s="377"/>
      <c r="C2" s="377"/>
      <c r="D2" s="377"/>
      <c r="E2" s="377"/>
      <c r="F2" s="377"/>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8" t="s">
        <v>14</v>
      </c>
      <c r="B5" s="379"/>
      <c r="C5" s="166"/>
      <c r="D5" s="52"/>
      <c r="E5" s="52"/>
      <c r="F5" s="44"/>
    </row>
    <row r="6" spans="1:24" ht="12.75" customHeight="1" x14ac:dyDescent="0.2">
      <c r="A6" s="63">
        <v>6</v>
      </c>
      <c r="B6" s="220" t="s">
        <v>15</v>
      </c>
      <c r="C6" s="247" t="s">
        <v>16</v>
      </c>
      <c r="D6" s="60">
        <f>D7+D43+D49+D82+D106+D125+D134+D140</f>
        <v>2000843.4300000002</v>
      </c>
      <c r="E6" s="60">
        <f>E7+E43+E49+E82+E106+E125+E134+E140</f>
        <v>876698.01</v>
      </c>
      <c r="F6" s="45">
        <f t="shared" ref="F6:F132" si="0">IF(D6&lt;&gt;0,IF(E6/D6&gt;=100,"&gt;&gt;100",E6/D6*100),"-")</f>
        <v>43.816422457403377</v>
      </c>
    </row>
    <row r="7" spans="1:24" ht="12.75" customHeight="1" x14ac:dyDescent="0.2">
      <c r="A7" s="63">
        <v>61</v>
      </c>
      <c r="B7" s="220" t="s">
        <v>17</v>
      </c>
      <c r="C7" s="247" t="s">
        <v>18</v>
      </c>
      <c r="D7" s="60">
        <f>D8+D17+D23+D29+D36+D39</f>
        <v>304818.74999999988</v>
      </c>
      <c r="E7" s="60">
        <f>E8+E17+E23+E29+E36+E39</f>
        <v>326705.5</v>
      </c>
      <c r="F7" s="45">
        <f t="shared" si="0"/>
        <v>107.18025055873372</v>
      </c>
    </row>
    <row r="8" spans="1:24" ht="12.75" customHeight="1" x14ac:dyDescent="0.2">
      <c r="A8" s="63">
        <v>611</v>
      </c>
      <c r="B8" s="220" t="s">
        <v>19</v>
      </c>
      <c r="C8" s="247" t="s">
        <v>20</v>
      </c>
      <c r="D8" s="60">
        <f>SUM(D9:D14)-D15-D16</f>
        <v>287057.50999999989</v>
      </c>
      <c r="E8" s="60">
        <f>SUM(E9:E14)-E15-E16</f>
        <v>298761.05</v>
      </c>
      <c r="F8" s="45">
        <f t="shared" si="0"/>
        <v>104.07707152479657</v>
      </c>
    </row>
    <row r="9" spans="1:24" ht="12.75" customHeight="1" x14ac:dyDescent="0.2">
      <c r="A9" s="63">
        <v>6111</v>
      </c>
      <c r="B9" s="65" t="s">
        <v>21</v>
      </c>
      <c r="C9" s="247" t="s">
        <v>22</v>
      </c>
      <c r="D9" s="194">
        <v>358151.17</v>
      </c>
      <c r="E9" s="194">
        <v>383681.5</v>
      </c>
      <c r="F9" s="45">
        <f t="shared" si="0"/>
        <v>107.12836705238182</v>
      </c>
    </row>
    <row r="10" spans="1:24" ht="12.75" customHeight="1" x14ac:dyDescent="0.2">
      <c r="A10" s="63">
        <v>6112</v>
      </c>
      <c r="B10" s="65" t="s">
        <v>23</v>
      </c>
      <c r="C10" s="247" t="s">
        <v>24</v>
      </c>
      <c r="D10" s="194">
        <v>27039.3</v>
      </c>
      <c r="E10" s="194">
        <v>32644.61</v>
      </c>
      <c r="F10" s="45">
        <f t="shared" si="0"/>
        <v>120.73023340101261</v>
      </c>
    </row>
    <row r="11" spans="1:24" ht="12.75" customHeight="1" x14ac:dyDescent="0.2">
      <c r="A11" s="63">
        <v>6113</v>
      </c>
      <c r="B11" s="65" t="s">
        <v>25</v>
      </c>
      <c r="C11" s="247" t="s">
        <v>26</v>
      </c>
      <c r="D11" s="194">
        <v>16086.99</v>
      </c>
      <c r="E11" s="194">
        <v>22624.55</v>
      </c>
      <c r="F11" s="45">
        <f t="shared" si="0"/>
        <v>140.63880191384465</v>
      </c>
    </row>
    <row r="12" spans="1:24" ht="12.75" customHeight="1" x14ac:dyDescent="0.2">
      <c r="A12" s="63">
        <v>6114</v>
      </c>
      <c r="B12" s="65" t="s">
        <v>27</v>
      </c>
      <c r="C12" s="247" t="s">
        <v>28</v>
      </c>
      <c r="D12" s="194">
        <v>27292.68</v>
      </c>
      <c r="E12" s="194">
        <v>4692.83</v>
      </c>
      <c r="F12" s="45">
        <f t="shared" si="0"/>
        <v>17.194463863570743</v>
      </c>
    </row>
    <row r="13" spans="1:24" ht="12.75" customHeight="1" x14ac:dyDescent="0.2">
      <c r="A13" s="63">
        <v>6115</v>
      </c>
      <c r="B13" s="65" t="s">
        <v>29</v>
      </c>
      <c r="C13" s="247" t="s">
        <v>30</v>
      </c>
      <c r="D13" s="194">
        <v>17121.349999999999</v>
      </c>
      <c r="E13" s="194">
        <v>32836.25</v>
      </c>
      <c r="F13" s="45">
        <f t="shared" si="0"/>
        <v>191.78540243613969</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158633.98000000001</v>
      </c>
      <c r="E15" s="194">
        <v>177718.69</v>
      </c>
      <c r="F15" s="45">
        <f t="shared" si="0"/>
        <v>112.03065698786602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17075.63</v>
      </c>
      <c r="E23" s="60">
        <f t="shared" si="2"/>
        <v>27450.27</v>
      </c>
      <c r="F23" s="45">
        <f t="shared" si="0"/>
        <v>160.75699695999504</v>
      </c>
    </row>
    <row r="24" spans="1:6" ht="12.75" customHeight="1" x14ac:dyDescent="0.2">
      <c r="A24" s="63">
        <v>6131</v>
      </c>
      <c r="B24" s="65" t="s">
        <v>51</v>
      </c>
      <c r="C24" s="247" t="s">
        <v>52</v>
      </c>
      <c r="D24" s="194">
        <v>348.48</v>
      </c>
      <c r="E24" s="194">
        <v>748.82</v>
      </c>
      <c r="F24" s="45">
        <f t="shared" si="0"/>
        <v>214.8817722681359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16727.150000000001</v>
      </c>
      <c r="E27" s="194">
        <v>26701.45</v>
      </c>
      <c r="F27" s="45">
        <f t="shared" si="0"/>
        <v>159.62940488965543</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685.61</v>
      </c>
      <c r="E29" s="60">
        <f>SUM(E30:E35)</f>
        <v>494.18</v>
      </c>
      <c r="F29" s="45">
        <f t="shared" si="0"/>
        <v>72.078878662796626</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685.61</v>
      </c>
      <c r="E31" s="194">
        <v>494.18</v>
      </c>
      <c r="F31" s="45">
        <f t="shared" si="0"/>
        <v>72.078878662796626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1651103.4300000002</v>
      </c>
      <c r="E49" s="60">
        <f>E50+E53+E58+E61+E64+E68+E71+E74+E77</f>
        <v>437744.62</v>
      </c>
      <c r="F49" s="45">
        <f t="shared" si="0"/>
        <v>26.512247025009206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1192212.01</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1192212.01</v>
      </c>
      <c r="E57" s="194"/>
      <c r="F57" s="45">
        <f t="shared" si="0"/>
        <v>0</v>
      </c>
    </row>
    <row r="58" spans="1:6" ht="24" x14ac:dyDescent="0.2">
      <c r="A58" s="63">
        <v>633</v>
      </c>
      <c r="B58" s="65" t="s">
        <v>119</v>
      </c>
      <c r="C58" s="247" t="s">
        <v>120</v>
      </c>
      <c r="D58" s="60">
        <f t="shared" ref="D58:E58" si="9">SUM(D59:D60)</f>
        <v>438003.86000000004</v>
      </c>
      <c r="E58" s="60">
        <f t="shared" si="9"/>
        <v>79757</v>
      </c>
      <c r="F58" s="45">
        <f t="shared" si="0"/>
        <v>18.209200256819653</v>
      </c>
    </row>
    <row r="59" spans="1:6" ht="24" x14ac:dyDescent="0.2">
      <c r="A59" s="63">
        <v>6331</v>
      </c>
      <c r="B59" s="65" t="s">
        <v>121</v>
      </c>
      <c r="C59" s="247" t="s">
        <v>122</v>
      </c>
      <c r="D59" s="194">
        <v>425857.08</v>
      </c>
      <c r="E59" s="194">
        <v>79757</v>
      </c>
      <c r="F59" s="45">
        <f t="shared" si="0"/>
        <v>18.728583777449469</v>
      </c>
    </row>
    <row r="60" spans="1:6" ht="24" x14ac:dyDescent="0.2">
      <c r="A60" s="63">
        <v>6332</v>
      </c>
      <c r="B60" s="65" t="s">
        <v>123</v>
      </c>
      <c r="C60" s="247" t="s">
        <v>124</v>
      </c>
      <c r="D60" s="194">
        <v>12146.78</v>
      </c>
      <c r="E60" s="194"/>
      <c r="F60" s="45">
        <f t="shared" si="0"/>
        <v>0</v>
      </c>
    </row>
    <row r="61" spans="1:6" ht="12.75" customHeight="1" x14ac:dyDescent="0.2">
      <c r="A61" s="63">
        <v>634</v>
      </c>
      <c r="B61" s="65" t="s">
        <v>125</v>
      </c>
      <c r="C61" s="247" t="s">
        <v>126</v>
      </c>
      <c r="D61" s="60">
        <f t="shared" ref="D61:E61" si="10">SUM(D62:D63)</f>
        <v>20887.560000000001</v>
      </c>
      <c r="E61" s="60">
        <f t="shared" si="10"/>
        <v>0</v>
      </c>
      <c r="F61" s="45">
        <f t="shared" si="0"/>
        <v>0</v>
      </c>
    </row>
    <row r="62" spans="1:6" ht="12.75" customHeight="1" x14ac:dyDescent="0.2">
      <c r="A62" s="63">
        <v>6341</v>
      </c>
      <c r="B62" s="65" t="s">
        <v>127</v>
      </c>
      <c r="C62" s="247" t="s">
        <v>128</v>
      </c>
      <c r="D62" s="194">
        <v>20887.560000000001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345464.22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345464.22</v>
      </c>
      <c r="F67" s="71" t="str">
        <f t="shared" si="0"/>
        <v>-</v>
      </c>
    </row>
    <row r="68" spans="1:6" ht="24" x14ac:dyDescent="0.2">
      <c r="A68" s="63" t="s">
        <v>139</v>
      </c>
      <c r="B68" s="183" t="s">
        <v>140</v>
      </c>
      <c r="C68" s="247" t="s">
        <v>139</v>
      </c>
      <c r="D68" s="60">
        <f t="shared" ref="D68:E68" si="11">SUM(D69:D70)</f>
        <v>0</v>
      </c>
      <c r="E68" s="60">
        <f t="shared" si="11"/>
        <v>12523.4</v>
      </c>
      <c r="F68" s="45" t="str">
        <f t="shared" si="0"/>
        <v>-</v>
      </c>
    </row>
    <row r="69" spans="1:6" ht="12.75" customHeight="1" x14ac:dyDescent="0.2">
      <c r="A69" s="63" t="s">
        <v>141</v>
      </c>
      <c r="B69" s="64" t="s">
        <v>142</v>
      </c>
      <c r="C69" s="247" t="s">
        <v>141</v>
      </c>
      <c r="D69" s="194">
        <v>0</v>
      </c>
      <c r="E69" s="194">
        <v>12523.4</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30560.800000000003</v>
      </c>
      <c r="E82" s="60">
        <f t="shared" si="15"/>
        <v>28689.239999999998</v>
      </c>
      <c r="F82" s="45">
        <f t="shared" si="0"/>
        <v>93.875945655872869</v>
      </c>
    </row>
    <row r="83" spans="1:6" ht="12.75" customHeight="1" x14ac:dyDescent="0.2">
      <c r="A83" s="63">
        <v>641</v>
      </c>
      <c r="B83" s="64" t="s">
        <v>169</v>
      </c>
      <c r="C83" s="247" t="s">
        <v>170</v>
      </c>
      <c r="D83" s="60">
        <f t="shared" ref="D83:E83" si="16">SUM(D84:D90)</f>
        <v>686.92000000000007</v>
      </c>
      <c r="E83" s="60">
        <f t="shared" si="16"/>
        <v>1055.08</v>
      </c>
      <c r="F83" s="45">
        <f t="shared" si="0"/>
        <v>153.59576078728233</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659.73</v>
      </c>
      <c r="E85" s="194">
        <v>917.96</v>
      </c>
      <c r="F85" s="45">
        <f t="shared" si="0"/>
        <v>139.1417701180786</v>
      </c>
    </row>
    <row r="86" spans="1:6" ht="12.75" customHeight="1" x14ac:dyDescent="0.2">
      <c r="A86" s="63">
        <v>6414</v>
      </c>
      <c r="B86" s="64" t="s">
        <v>175</v>
      </c>
      <c r="C86" s="247" t="s">
        <v>176</v>
      </c>
      <c r="D86" s="194">
        <v>27.19</v>
      </c>
      <c r="E86" s="194">
        <v>137.12</v>
      </c>
      <c r="F86" s="45">
        <f t="shared" si="0"/>
        <v>504.30305259286501</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29873.88</v>
      </c>
      <c r="E91" s="60">
        <f t="shared" si="17"/>
        <v>27634.16</v>
      </c>
      <c r="F91" s="45">
        <f t="shared" si="0"/>
        <v>92.502748220184316</v>
      </c>
    </row>
    <row r="92" spans="1:6" ht="12.75" customHeight="1" x14ac:dyDescent="0.2">
      <c r="A92" s="63">
        <v>6421</v>
      </c>
      <c r="B92" s="64" t="s">
        <v>187</v>
      </c>
      <c r="C92" s="247" t="s">
        <v>188</v>
      </c>
      <c r="D92" s="194">
        <v>799.66</v>
      </c>
      <c r="E92" s="194">
        <v>799.66</v>
      </c>
      <c r="F92" s="45">
        <f t="shared" si="0"/>
        <v>100</v>
      </c>
    </row>
    <row r="93" spans="1:6" ht="12.75" customHeight="1" x14ac:dyDescent="0.2">
      <c r="A93" s="63">
        <v>6422</v>
      </c>
      <c r="B93" s="64" t="s">
        <v>189</v>
      </c>
      <c r="C93" s="247" t="s">
        <v>190</v>
      </c>
      <c r="D93" s="194">
        <v>816.68</v>
      </c>
      <c r="E93" s="194">
        <v>1592.28</v>
      </c>
      <c r="F93" s="45">
        <f t="shared" si="0"/>
        <v>194.96987804280747</v>
      </c>
    </row>
    <row r="94" spans="1:6" ht="12.75" customHeight="1" x14ac:dyDescent="0.2">
      <c r="A94" s="63">
        <v>6423</v>
      </c>
      <c r="B94" s="64" t="s">
        <v>191</v>
      </c>
      <c r="C94" s="247" t="s">
        <v>192</v>
      </c>
      <c r="D94" s="194">
        <v>28257.54</v>
      </c>
      <c r="E94" s="194">
        <v>25242.22</v>
      </c>
      <c r="F94" s="45">
        <f t="shared" si="0"/>
        <v>89.329148963427102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14360.449999999999</v>
      </c>
      <c r="E106" s="332">
        <f>E107+E112+E120+E124</f>
        <v>82454.94</v>
      </c>
      <c r="F106" s="71">
        <f t="shared" si="0"/>
        <v>574.1807533886473</v>
      </c>
    </row>
    <row r="107" spans="1:6" ht="12.75" customHeight="1" x14ac:dyDescent="0.2">
      <c r="A107" s="63">
        <v>651</v>
      </c>
      <c r="B107" s="64" t="s">
        <v>217</v>
      </c>
      <c r="C107" s="247" t="s">
        <v>218</v>
      </c>
      <c r="D107" s="60">
        <f t="shared" ref="D107:E107" si="19">SUM(D108:D111)</f>
        <v>995.4</v>
      </c>
      <c r="E107" s="60">
        <f t="shared" si="19"/>
        <v>995.4</v>
      </c>
      <c r="F107" s="45">
        <f t="shared" si="0"/>
        <v>100</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995.4</v>
      </c>
      <c r="E109" s="194">
        <v>995.4</v>
      </c>
      <c r="F109" s="45">
        <f t="shared" si="0"/>
        <v>100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8336.9599999999991</v>
      </c>
      <c r="E112" s="60">
        <f t="shared" si="20"/>
        <v>47934.78</v>
      </c>
      <c r="F112" s="45">
        <f t="shared" si="0"/>
        <v>574.96713430315128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8336.9599999999991</v>
      </c>
      <c r="E117" s="194">
        <v>47934.78</v>
      </c>
      <c r="F117" s="45">
        <f t="shared" si="0"/>
        <v>574.96713430315128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5028.09</v>
      </c>
      <c r="E120" s="60">
        <f t="shared" si="21"/>
        <v>33524.76</v>
      </c>
      <c r="F120" s="45">
        <f t="shared" si="0"/>
        <v>666.7494018603486</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5028.09</v>
      </c>
      <c r="E122" s="194">
        <v>33524.76</v>
      </c>
      <c r="F122" s="45">
        <f t="shared" si="0"/>
        <v>666.7494018603486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1103.71</v>
      </c>
      <c r="F125" s="45" t="str">
        <f t="shared" si="0"/>
        <v>-</v>
      </c>
    </row>
    <row r="126" spans="1:6" ht="12.75" customHeight="1" x14ac:dyDescent="0.2">
      <c r="A126" s="63">
        <v>661</v>
      </c>
      <c r="B126" s="65" t="s">
        <v>255</v>
      </c>
      <c r="C126" s="247" t="s">
        <v>256</v>
      </c>
      <c r="D126" s="60">
        <f t="shared" ref="D126:E126" si="23">SUM(D127:D128)</f>
        <v>0</v>
      </c>
      <c r="E126" s="60">
        <f t="shared" si="23"/>
        <v>983.71</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983.71</v>
      </c>
      <c r="F128" s="45" t="str">
        <f t="shared" si="0"/>
        <v>-</v>
      </c>
    </row>
    <row r="129" spans="1:6" ht="36" x14ac:dyDescent="0.2">
      <c r="A129" s="63">
        <v>663</v>
      </c>
      <c r="B129" s="182" t="s">
        <v>261</v>
      </c>
      <c r="C129" s="247" t="s">
        <v>262</v>
      </c>
      <c r="D129" s="60">
        <f t="shared" ref="D129:E129" si="24">SUM(D130:D133)</f>
        <v>0</v>
      </c>
      <c r="E129" s="60">
        <f t="shared" si="24"/>
        <v>120</v>
      </c>
      <c r="F129" s="45" t="str">
        <f t="shared" si="0"/>
        <v>-</v>
      </c>
    </row>
    <row r="130" spans="1:6" ht="12.75" customHeight="1" x14ac:dyDescent="0.2">
      <c r="A130" s="63">
        <v>6631</v>
      </c>
      <c r="B130" s="65" t="s">
        <v>263</v>
      </c>
      <c r="C130" s="247" t="s">
        <v>264</v>
      </c>
      <c r="D130" s="194">
        <v>0</v>
      </c>
      <c r="E130" s="194">
        <v>120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649862</v>
      </c>
      <c r="E152" s="60">
        <f>E153+E164+E202+E221+E230+E262+E273</f>
        <v>952015.97</v>
      </c>
      <c r="F152" s="45">
        <f t="shared" si="26"/>
        <v>146.49509742068315</v>
      </c>
    </row>
    <row r="153" spans="1:6" ht="12.75" customHeight="1" x14ac:dyDescent="0.2">
      <c r="A153" s="63">
        <v>31</v>
      </c>
      <c r="B153" s="64" t="s">
        <v>308</v>
      </c>
      <c r="C153" s="247" t="s">
        <v>309</v>
      </c>
      <c r="D153" s="60">
        <f t="shared" ref="D153:E153" si="30">D154+D159+D160</f>
        <v>102580.70000000001</v>
      </c>
      <c r="E153" s="60">
        <f t="shared" si="30"/>
        <v>388623.20000000007</v>
      </c>
      <c r="F153" s="45">
        <f t="shared" si="26"/>
        <v>378.84631319536714</v>
      </c>
    </row>
    <row r="154" spans="1:6" ht="12.75" customHeight="1" x14ac:dyDescent="0.2">
      <c r="A154" s="63">
        <v>311</v>
      </c>
      <c r="B154" s="64" t="s">
        <v>310</v>
      </c>
      <c r="C154" s="247" t="s">
        <v>311</v>
      </c>
      <c r="D154" s="60">
        <f t="shared" ref="D154:E154" si="31">SUM(D155:D158)</f>
        <v>55479.63</v>
      </c>
      <c r="E154" s="60">
        <f t="shared" si="31"/>
        <v>310232.40000000002</v>
      </c>
      <c r="F154" s="45">
        <f t="shared" si="26"/>
        <v>559.18253239972944</v>
      </c>
    </row>
    <row r="155" spans="1:6" ht="12.75" customHeight="1" x14ac:dyDescent="0.2">
      <c r="A155" s="63">
        <v>3111</v>
      </c>
      <c r="B155" s="64" t="s">
        <v>312</v>
      </c>
      <c r="C155" s="247" t="s">
        <v>313</v>
      </c>
      <c r="D155" s="194">
        <v>55479.63</v>
      </c>
      <c r="E155" s="194">
        <v>310041.39</v>
      </c>
      <c r="F155" s="45">
        <f t="shared" si="26"/>
        <v>558.83824387437335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191.01</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15464.5</v>
      </c>
      <c r="E159" s="194">
        <v>27202.39</v>
      </c>
      <c r="F159" s="45">
        <f t="shared" si="26"/>
        <v>175.90216301852629</v>
      </c>
    </row>
    <row r="160" spans="1:6" ht="12.75" customHeight="1" x14ac:dyDescent="0.2">
      <c r="A160" s="63">
        <v>313</v>
      </c>
      <c r="B160" s="65" t="s">
        <v>322</v>
      </c>
      <c r="C160" s="247" t="s">
        <v>323</v>
      </c>
      <c r="D160" s="60">
        <f t="shared" ref="D160:E160" si="32">SUM(D161:D163)</f>
        <v>31636.57</v>
      </c>
      <c r="E160" s="60">
        <f t="shared" si="32"/>
        <v>51188.41</v>
      </c>
      <c r="F160" s="45">
        <f t="shared" si="26"/>
        <v>161.80138997369184</v>
      </c>
    </row>
    <row r="161" spans="1:6" ht="12.75" customHeight="1" x14ac:dyDescent="0.2">
      <c r="A161" s="63">
        <v>3131</v>
      </c>
      <c r="B161" s="65" t="s">
        <v>324</v>
      </c>
      <c r="C161" s="247" t="s">
        <v>325</v>
      </c>
      <c r="D161" s="194">
        <v>19391.96</v>
      </c>
      <c r="E161" s="194"/>
      <c r="F161" s="45">
        <f t="shared" si="26"/>
        <v>0</v>
      </c>
    </row>
    <row r="162" spans="1:6" ht="12.75" customHeight="1" x14ac:dyDescent="0.2">
      <c r="A162" s="63">
        <v>3132</v>
      </c>
      <c r="B162" s="65" t="s">
        <v>326</v>
      </c>
      <c r="C162" s="247" t="s">
        <v>327</v>
      </c>
      <c r="D162" s="194">
        <v>12244.61</v>
      </c>
      <c r="E162" s="194">
        <v>51188.41</v>
      </c>
      <c r="F162" s="45">
        <f t="shared" si="26"/>
        <v>418.04851277419209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324076.87</v>
      </c>
      <c r="E164" s="60">
        <f>E165+E170+E178+E188+E189+E194</f>
        <v>277122.52</v>
      </c>
      <c r="F164" s="45">
        <f t="shared" si="26"/>
        <v>85.51135414261438</v>
      </c>
    </row>
    <row r="165" spans="1:6" ht="12.75" customHeight="1" x14ac:dyDescent="0.2">
      <c r="A165" s="63">
        <v>321</v>
      </c>
      <c r="B165" s="64" t="s">
        <v>332</v>
      </c>
      <c r="C165" s="247" t="s">
        <v>333</v>
      </c>
      <c r="D165" s="60">
        <f t="shared" ref="D165:E165" si="33">SUM(D166:D169)</f>
        <v>5706.03</v>
      </c>
      <c r="E165" s="60">
        <f t="shared" si="33"/>
        <v>18990.240000000002</v>
      </c>
      <c r="F165" s="45">
        <f t="shared" si="26"/>
        <v>332.81002728692283</v>
      </c>
    </row>
    <row r="166" spans="1:6" ht="12.75" customHeight="1" x14ac:dyDescent="0.2">
      <c r="A166" s="63">
        <v>3211</v>
      </c>
      <c r="B166" s="64" t="s">
        <v>334</v>
      </c>
      <c r="C166" s="247" t="s">
        <v>335</v>
      </c>
      <c r="D166" s="194">
        <v>115</v>
      </c>
      <c r="E166" s="194"/>
      <c r="F166" s="45">
        <f t="shared" si="26"/>
        <v>0</v>
      </c>
    </row>
    <row r="167" spans="1:6" ht="12.75" customHeight="1" x14ac:dyDescent="0.2">
      <c r="A167" s="63">
        <v>3212</v>
      </c>
      <c r="B167" s="64" t="s">
        <v>336</v>
      </c>
      <c r="C167" s="247" t="s">
        <v>337</v>
      </c>
      <c r="D167" s="194">
        <v>4503.53</v>
      </c>
      <c r="E167" s="194">
        <v>17930.240000000002</v>
      </c>
      <c r="F167" s="45">
        <f t="shared" si="26"/>
        <v>398.13746105832541</v>
      </c>
    </row>
    <row r="168" spans="1:6" ht="12.75" customHeight="1" x14ac:dyDescent="0.2">
      <c r="A168" s="63">
        <v>3213</v>
      </c>
      <c r="B168" s="64" t="s">
        <v>338</v>
      </c>
      <c r="C168" s="247" t="s">
        <v>339</v>
      </c>
      <c r="D168" s="194">
        <v>140</v>
      </c>
      <c r="E168" s="194">
        <v>976</v>
      </c>
      <c r="F168" s="45">
        <f t="shared" si="26"/>
        <v>697.14285714285711</v>
      </c>
    </row>
    <row r="169" spans="1:6" ht="12.75" customHeight="1" x14ac:dyDescent="0.2">
      <c r="A169" s="63">
        <v>3214</v>
      </c>
      <c r="B169" s="64" t="s">
        <v>340</v>
      </c>
      <c r="C169" s="247" t="s">
        <v>341</v>
      </c>
      <c r="D169" s="194">
        <v>947.5</v>
      </c>
      <c r="E169" s="194">
        <v>84</v>
      </c>
      <c r="F169" s="45">
        <f t="shared" si="26"/>
        <v>8.8654353562005284</v>
      </c>
    </row>
    <row r="170" spans="1:6" ht="12.75" customHeight="1" x14ac:dyDescent="0.2">
      <c r="A170" s="63">
        <v>322</v>
      </c>
      <c r="B170" s="64" t="s">
        <v>342</v>
      </c>
      <c r="C170" s="247" t="s">
        <v>343</v>
      </c>
      <c r="D170" s="60">
        <f t="shared" ref="D170:E170" si="34">SUM(D171:D177)</f>
        <v>34123.089999999997</v>
      </c>
      <c r="E170" s="60">
        <f t="shared" si="34"/>
        <v>66503.700000000012</v>
      </c>
      <c r="F170" s="45">
        <f t="shared" si="26"/>
        <v>194.89354569002987</v>
      </c>
    </row>
    <row r="171" spans="1:6" ht="12.75" customHeight="1" x14ac:dyDescent="0.2">
      <c r="A171" s="63">
        <v>3221</v>
      </c>
      <c r="B171" s="64" t="s">
        <v>344</v>
      </c>
      <c r="C171" s="247" t="s">
        <v>345</v>
      </c>
      <c r="D171" s="194">
        <v>4632.1899999999996</v>
      </c>
      <c r="E171" s="194">
        <v>8488.2900000000009</v>
      </c>
      <c r="F171" s="45">
        <f t="shared" si="26"/>
        <v>183.24572178602349</v>
      </c>
    </row>
    <row r="172" spans="1:6" ht="12.75" customHeight="1" x14ac:dyDescent="0.2">
      <c r="A172" s="63">
        <v>3222</v>
      </c>
      <c r="B172" s="64" t="s">
        <v>346</v>
      </c>
      <c r="C172" s="247" t="s">
        <v>347</v>
      </c>
      <c r="D172" s="194">
        <v>0</v>
      </c>
      <c r="E172" s="194">
        <v>14486.33</v>
      </c>
      <c r="F172" s="45" t="str">
        <f t="shared" si="26"/>
        <v>-</v>
      </c>
    </row>
    <row r="173" spans="1:6" ht="12.75" customHeight="1" x14ac:dyDescent="0.2">
      <c r="A173" s="63">
        <v>3223</v>
      </c>
      <c r="B173" s="65" t="s">
        <v>348</v>
      </c>
      <c r="C173" s="247" t="s">
        <v>349</v>
      </c>
      <c r="D173" s="194">
        <v>21311.35</v>
      </c>
      <c r="E173" s="194">
        <v>30255.279999999999</v>
      </c>
      <c r="F173" s="45">
        <f t="shared" si="26"/>
        <v>141.96791850352042</v>
      </c>
    </row>
    <row r="174" spans="1:6" ht="12.75" customHeight="1" x14ac:dyDescent="0.2">
      <c r="A174" s="63">
        <v>3224</v>
      </c>
      <c r="B174" s="65" t="s">
        <v>350</v>
      </c>
      <c r="C174" s="247" t="s">
        <v>351</v>
      </c>
      <c r="D174" s="194">
        <v>0</v>
      </c>
      <c r="E174" s="194">
        <v>4015.64</v>
      </c>
      <c r="F174" s="45" t="str">
        <f t="shared" si="26"/>
        <v>-</v>
      </c>
    </row>
    <row r="175" spans="1:6" ht="12.75" customHeight="1" x14ac:dyDescent="0.2">
      <c r="A175" s="63">
        <v>3225</v>
      </c>
      <c r="B175" s="65" t="s">
        <v>352</v>
      </c>
      <c r="C175" s="247" t="s">
        <v>353</v>
      </c>
      <c r="D175" s="194">
        <v>7731.88</v>
      </c>
      <c r="E175" s="194">
        <v>8863.5</v>
      </c>
      <c r="F175" s="45">
        <f t="shared" si="26"/>
        <v>114.6357677563542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447.67</v>
      </c>
      <c r="E177" s="194">
        <v>394.66</v>
      </c>
      <c r="F177" s="45">
        <f t="shared" si="26"/>
        <v>88.15868831952109</v>
      </c>
    </row>
    <row r="178" spans="1:6" ht="12.75" customHeight="1" x14ac:dyDescent="0.2">
      <c r="A178" s="63">
        <v>323</v>
      </c>
      <c r="B178" s="65" t="s">
        <v>358</v>
      </c>
      <c r="C178" s="247" t="s">
        <v>359</v>
      </c>
      <c r="D178" s="60">
        <f t="shared" ref="D178:E178" si="35">SUM(D179:D187)</f>
        <v>265257.26</v>
      </c>
      <c r="E178" s="60">
        <f t="shared" si="35"/>
        <v>138906.28</v>
      </c>
      <c r="F178" s="45">
        <f t="shared" si="26"/>
        <v>52.366627024647691</v>
      </c>
    </row>
    <row r="179" spans="1:6" ht="12.75" customHeight="1" x14ac:dyDescent="0.2">
      <c r="A179" s="63">
        <v>3231</v>
      </c>
      <c r="B179" s="65" t="s">
        <v>360</v>
      </c>
      <c r="C179" s="247" t="s">
        <v>361</v>
      </c>
      <c r="D179" s="194">
        <v>6881.78</v>
      </c>
      <c r="E179" s="194">
        <v>9303.44</v>
      </c>
      <c r="F179" s="45">
        <f t="shared" si="26"/>
        <v>135.18944226639042</v>
      </c>
    </row>
    <row r="180" spans="1:6" ht="12.75" customHeight="1" x14ac:dyDescent="0.2">
      <c r="A180" s="63">
        <v>3232</v>
      </c>
      <c r="B180" s="65" t="s">
        <v>362</v>
      </c>
      <c r="C180" s="247" t="s">
        <v>363</v>
      </c>
      <c r="D180" s="194">
        <v>99874.87</v>
      </c>
      <c r="E180" s="194">
        <v>49200.01</v>
      </c>
      <c r="F180" s="45">
        <f t="shared" si="26"/>
        <v>49.26165110402647</v>
      </c>
    </row>
    <row r="181" spans="1:6" ht="12.75" customHeight="1" x14ac:dyDescent="0.2">
      <c r="A181" s="63">
        <v>3233</v>
      </c>
      <c r="B181" s="65" t="s">
        <v>364</v>
      </c>
      <c r="C181" s="247" t="s">
        <v>365</v>
      </c>
      <c r="D181" s="194">
        <v>16177.69</v>
      </c>
      <c r="E181" s="194">
        <v>11964.05</v>
      </c>
      <c r="F181" s="45">
        <f t="shared" si="26"/>
        <v>73.954007030670013</v>
      </c>
    </row>
    <row r="182" spans="1:6" ht="12.75" customHeight="1" x14ac:dyDescent="0.2">
      <c r="A182" s="63">
        <v>3234</v>
      </c>
      <c r="B182" s="65" t="s">
        <v>366</v>
      </c>
      <c r="C182" s="247" t="s">
        <v>367</v>
      </c>
      <c r="D182" s="194">
        <v>9280</v>
      </c>
      <c r="E182" s="194">
        <v>17796.150000000001</v>
      </c>
      <c r="F182" s="45">
        <f t="shared" si="26"/>
        <v>191.76885775862073</v>
      </c>
    </row>
    <row r="183" spans="1:6" ht="12.75" customHeight="1" x14ac:dyDescent="0.2">
      <c r="A183" s="63">
        <v>3235</v>
      </c>
      <c r="B183" s="64" t="s">
        <v>368</v>
      </c>
      <c r="C183" s="247" t="s">
        <v>369</v>
      </c>
      <c r="D183" s="194">
        <v>13458.3</v>
      </c>
      <c r="E183" s="194">
        <v>809.28</v>
      </c>
      <c r="F183" s="45">
        <f t="shared" si="26"/>
        <v>6.0132408996678635</v>
      </c>
    </row>
    <row r="184" spans="1:6" ht="12.75" customHeight="1" x14ac:dyDescent="0.2">
      <c r="A184" s="63">
        <v>3236</v>
      </c>
      <c r="B184" s="64" t="s">
        <v>370</v>
      </c>
      <c r="C184" s="247" t="s">
        <v>371</v>
      </c>
      <c r="D184" s="194">
        <v>11577.15</v>
      </c>
      <c r="E184" s="194">
        <v>21075.24</v>
      </c>
      <c r="F184" s="45">
        <f t="shared" si="26"/>
        <v>182.04169419934959</v>
      </c>
    </row>
    <row r="185" spans="1:6" ht="12.75" customHeight="1" x14ac:dyDescent="0.2">
      <c r="A185" s="63">
        <v>3237</v>
      </c>
      <c r="B185" s="64" t="s">
        <v>372</v>
      </c>
      <c r="C185" s="247" t="s">
        <v>373</v>
      </c>
      <c r="D185" s="194">
        <v>22157.89</v>
      </c>
      <c r="E185" s="194">
        <v>14158.6</v>
      </c>
      <c r="F185" s="45">
        <f t="shared" si="26"/>
        <v>63.898683493780318</v>
      </c>
    </row>
    <row r="186" spans="1:6" ht="12.75" customHeight="1" x14ac:dyDescent="0.2">
      <c r="A186" s="63">
        <v>3238</v>
      </c>
      <c r="B186" s="64" t="s">
        <v>374</v>
      </c>
      <c r="C186" s="247" t="s">
        <v>375</v>
      </c>
      <c r="D186" s="194">
        <v>4896.83</v>
      </c>
      <c r="E186" s="194">
        <v>10914.93</v>
      </c>
      <c r="F186" s="45">
        <f t="shared" si="26"/>
        <v>222.89787474754075</v>
      </c>
    </row>
    <row r="187" spans="1:6" ht="12.75" customHeight="1" x14ac:dyDescent="0.2">
      <c r="A187" s="63">
        <v>3239</v>
      </c>
      <c r="B187" s="64" t="s">
        <v>376</v>
      </c>
      <c r="C187" s="247" t="s">
        <v>377</v>
      </c>
      <c r="D187" s="194">
        <v>80952.75</v>
      </c>
      <c r="E187" s="194">
        <v>3684.58</v>
      </c>
      <c r="F187" s="45">
        <f t="shared" si="26"/>
        <v>4.5515192504269466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18990.489999999998</v>
      </c>
      <c r="E194" s="60">
        <f t="shared" si="36"/>
        <v>52722.299999999996</v>
      </c>
      <c r="F194" s="45">
        <f t="shared" si="26"/>
        <v>277.62474796595558</v>
      </c>
    </row>
    <row r="195" spans="1:6" ht="12.75" customHeight="1" x14ac:dyDescent="0.2">
      <c r="A195" s="63">
        <v>3291</v>
      </c>
      <c r="B195" s="183" t="s">
        <v>392</v>
      </c>
      <c r="C195" s="247" t="s">
        <v>393</v>
      </c>
      <c r="D195" s="194">
        <v>858.66</v>
      </c>
      <c r="E195" s="194">
        <v>21164.63</v>
      </c>
      <c r="F195" s="45">
        <f t="shared" si="26"/>
        <v>2464.8440593482869</v>
      </c>
    </row>
    <row r="196" spans="1:6" ht="12.75" customHeight="1" x14ac:dyDescent="0.2">
      <c r="A196" s="63">
        <v>3292</v>
      </c>
      <c r="B196" s="64" t="s">
        <v>394</v>
      </c>
      <c r="C196" s="247" t="s">
        <v>395</v>
      </c>
      <c r="D196" s="194">
        <v>3099.43</v>
      </c>
      <c r="E196" s="194">
        <v>3351.55</v>
      </c>
      <c r="F196" s="45">
        <f t="shared" si="26"/>
        <v>108.13439890560524</v>
      </c>
    </row>
    <row r="197" spans="1:6" ht="12.75" customHeight="1" x14ac:dyDescent="0.2">
      <c r="A197" s="63">
        <v>3293</v>
      </c>
      <c r="B197" s="64" t="s">
        <v>396</v>
      </c>
      <c r="C197" s="247" t="s">
        <v>397</v>
      </c>
      <c r="D197" s="194">
        <v>6403.64</v>
      </c>
      <c r="E197" s="194">
        <v>14251.89</v>
      </c>
      <c r="F197" s="45">
        <f t="shared" si="26"/>
        <v>222.55920070459925</v>
      </c>
    </row>
    <row r="198" spans="1:6" ht="12.75" customHeight="1" x14ac:dyDescent="0.2">
      <c r="A198" s="63">
        <v>3294</v>
      </c>
      <c r="B198" s="64" t="s">
        <v>398</v>
      </c>
      <c r="C198" s="247" t="s">
        <v>399</v>
      </c>
      <c r="D198" s="194">
        <v>5184.59</v>
      </c>
      <c r="E198" s="194">
        <v>5868.03</v>
      </c>
      <c r="F198" s="45">
        <f t="shared" si="26"/>
        <v>113.1821416929786</v>
      </c>
    </row>
    <row r="199" spans="1:6" ht="12.75" customHeight="1" x14ac:dyDescent="0.2">
      <c r="A199" s="63">
        <v>3295</v>
      </c>
      <c r="B199" s="64" t="s">
        <v>400</v>
      </c>
      <c r="C199" s="247" t="s">
        <v>401</v>
      </c>
      <c r="D199" s="194">
        <v>2095.04</v>
      </c>
      <c r="E199" s="194">
        <v>6952.85</v>
      </c>
      <c r="F199" s="45">
        <f t="shared" si="26"/>
        <v>331.87194516572475</v>
      </c>
    </row>
    <row r="200" spans="1:6" ht="12.75" customHeight="1" x14ac:dyDescent="0.2">
      <c r="A200" s="63" t="s">
        <v>402</v>
      </c>
      <c r="B200" s="64" t="s">
        <v>403</v>
      </c>
      <c r="C200" s="247" t="s">
        <v>402</v>
      </c>
      <c r="D200" s="194">
        <v>193.71</v>
      </c>
      <c r="E200" s="194"/>
      <c r="F200" s="45">
        <f t="shared" si="26"/>
        <v>0</v>
      </c>
    </row>
    <row r="201" spans="1:6" ht="12.75" customHeight="1" x14ac:dyDescent="0.2">
      <c r="A201" s="63">
        <v>3299</v>
      </c>
      <c r="B201" s="64" t="s">
        <v>404</v>
      </c>
      <c r="C201" s="247" t="s">
        <v>405</v>
      </c>
      <c r="D201" s="194">
        <v>1155.42</v>
      </c>
      <c r="E201" s="194">
        <v>1133.3499999999999</v>
      </c>
      <c r="F201" s="45">
        <f t="shared" si="26"/>
        <v>98.089872081147973</v>
      </c>
    </row>
    <row r="202" spans="1:6" ht="12.75" customHeight="1" x14ac:dyDescent="0.2">
      <c r="A202" s="63">
        <v>34</v>
      </c>
      <c r="B202" s="183" t="s">
        <v>406</v>
      </c>
      <c r="C202" s="247" t="s">
        <v>407</v>
      </c>
      <c r="D202" s="60">
        <f t="shared" ref="D202:E202" si="37">D203+D208+D216</f>
        <v>5094.63</v>
      </c>
      <c r="E202" s="60">
        <f t="shared" si="37"/>
        <v>5468.9400000000005</v>
      </c>
      <c r="F202" s="45">
        <f t="shared" si="26"/>
        <v>107.34714787923755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4623.05</v>
      </c>
      <c r="E208" s="60">
        <f t="shared" si="39"/>
        <v>4563.1000000000004</v>
      </c>
      <c r="F208" s="45">
        <f t="shared" si="26"/>
        <v>98.703237040481937</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4623.05</v>
      </c>
      <c r="E211" s="194">
        <v>4563.1000000000004</v>
      </c>
      <c r="F211" s="45">
        <f t="shared" si="26"/>
        <v>98.703237040481937</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471.58</v>
      </c>
      <c r="E216" s="60">
        <f t="shared" si="40"/>
        <v>905.83999999999992</v>
      </c>
      <c r="F216" s="45">
        <f t="shared" si="26"/>
        <v>192.0861783790661</v>
      </c>
    </row>
    <row r="217" spans="1:6" ht="12.75" customHeight="1" x14ac:dyDescent="0.2">
      <c r="A217" s="63">
        <v>3431</v>
      </c>
      <c r="B217" s="182" t="s">
        <v>436</v>
      </c>
      <c r="C217" s="247" t="s">
        <v>437</v>
      </c>
      <c r="D217" s="194">
        <v>380.06</v>
      </c>
      <c r="E217" s="194">
        <v>884.67</v>
      </c>
      <c r="F217" s="45">
        <f t="shared" si="26"/>
        <v>232.77114139872651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v>21.17</v>
      </c>
      <c r="F219" s="45" t="str">
        <f t="shared" si="26"/>
        <v>-</v>
      </c>
    </row>
    <row r="220" spans="1:6" ht="12.75" customHeight="1" x14ac:dyDescent="0.2">
      <c r="A220" s="63">
        <v>3434</v>
      </c>
      <c r="B220" s="65" t="s">
        <v>442</v>
      </c>
      <c r="C220" s="247" t="s">
        <v>443</v>
      </c>
      <c r="D220" s="194">
        <v>91.52</v>
      </c>
      <c r="E220" s="194"/>
      <c r="F220" s="45">
        <f t="shared" si="26"/>
        <v>0</v>
      </c>
    </row>
    <row r="221" spans="1:6" ht="12.75" customHeight="1" x14ac:dyDescent="0.2">
      <c r="A221" s="63">
        <v>35</v>
      </c>
      <c r="B221" s="65" t="s">
        <v>444</v>
      </c>
      <c r="C221" s="247" t="s">
        <v>445</v>
      </c>
      <c r="D221" s="60">
        <f t="shared" ref="D221:E221" si="41">D222+D225+D229</f>
        <v>77573.97</v>
      </c>
      <c r="E221" s="60">
        <f t="shared" si="41"/>
        <v>16526.36</v>
      </c>
      <c r="F221" s="45">
        <f t="shared" si="26"/>
        <v>21.304001844948765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77573.97</v>
      </c>
      <c r="E225" s="60">
        <f t="shared" si="43"/>
        <v>16526.36</v>
      </c>
      <c r="F225" s="45">
        <f t="shared" si="26"/>
        <v>21.304001844948765</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77573.97</v>
      </c>
      <c r="E227" s="194">
        <v>16526.36</v>
      </c>
      <c r="F227" s="45">
        <f t="shared" si="26"/>
        <v>21.304001844948765</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21213.620000000003</v>
      </c>
      <c r="E230" s="60">
        <f>E231+E234+E237+E242+E246+E250+E254+E257</f>
        <v>37920.130000000005</v>
      </c>
      <c r="F230" s="45">
        <f t="shared" ref="F230:F245" si="44">IF(D230&lt;&gt;0,IF(E230/D230&gt;=100,"&gt;&gt;100",E230/D230*100),"-")</f>
        <v>178.75369691735781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4654.42</v>
      </c>
      <c r="E237" s="60">
        <f t="shared" si="47"/>
        <v>6584.89</v>
      </c>
      <c r="F237" s="45">
        <f t="shared" si="44"/>
        <v>141.47605931566125</v>
      </c>
    </row>
    <row r="238" spans="1:6" ht="12" x14ac:dyDescent="0.2">
      <c r="A238" s="63">
        <v>3631</v>
      </c>
      <c r="B238" s="65" t="s">
        <v>478</v>
      </c>
      <c r="C238" s="247" t="s">
        <v>479</v>
      </c>
      <c r="D238" s="194">
        <v>4654.42</v>
      </c>
      <c r="E238" s="194">
        <v>6584.89</v>
      </c>
      <c r="F238" s="45">
        <f t="shared" si="44"/>
        <v>141.47605931566125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16559.2</v>
      </c>
      <c r="E246" s="60">
        <f t="shared" si="48"/>
        <v>31335.24</v>
      </c>
      <c r="F246" s="45">
        <f t="shared" ref="F246:F249" si="49">IF(D246&lt;&gt;0,IF(E246/D246&gt;=100,"&gt;&gt;100",E246/D246*100),"-")</f>
        <v>189.23160539156481</v>
      </c>
    </row>
    <row r="247" spans="1:6" ht="12.75" customHeight="1" x14ac:dyDescent="0.2">
      <c r="A247" s="63" t="s">
        <v>493</v>
      </c>
      <c r="B247" s="64" t="s">
        <v>494</v>
      </c>
      <c r="C247" s="247" t="s">
        <v>493</v>
      </c>
      <c r="D247" s="194">
        <v>15904</v>
      </c>
      <c r="E247" s="194">
        <v>30680.04</v>
      </c>
      <c r="F247" s="45">
        <f t="shared" si="49"/>
        <v>192.90769617706238</v>
      </c>
    </row>
    <row r="248" spans="1:6" ht="12.75" customHeight="1" x14ac:dyDescent="0.2">
      <c r="A248" s="63" t="s">
        <v>495</v>
      </c>
      <c r="B248" s="64" t="s">
        <v>496</v>
      </c>
      <c r="C248" s="247" t="s">
        <v>495</v>
      </c>
      <c r="D248" s="194">
        <v>655.20000000000005</v>
      </c>
      <c r="E248" s="194">
        <v>655.20000000000005</v>
      </c>
      <c r="F248" s="45">
        <f t="shared" si="49"/>
        <v>100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21523.64</v>
      </c>
      <c r="E262" s="60">
        <f t="shared" si="55"/>
        <v>77653.63</v>
      </c>
      <c r="F262" s="45">
        <f t="shared" ref="F262:F268" si="56">IF(D262&lt;&gt;0,IF(E262/D262&gt;=100,"&gt;&gt;100",E262/D262*100),"-")</f>
        <v>360.78298094560216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21523.64</v>
      </c>
      <c r="E269" s="60">
        <f t="shared" si="58"/>
        <v>77653.63</v>
      </c>
      <c r="F269" s="45">
        <f t="shared" ref="F269:F272" si="59">IF(D269&lt;&gt;0,IF(E269/D269&gt;=100,"&gt;&gt;100",E269/D269*100),"-")</f>
        <v>360.78298094560216</v>
      </c>
    </row>
    <row r="270" spans="1:6" ht="12.75" customHeight="1" x14ac:dyDescent="0.2">
      <c r="A270" s="63">
        <v>3721</v>
      </c>
      <c r="B270" s="65" t="s">
        <v>533</v>
      </c>
      <c r="C270" s="247" t="s">
        <v>534</v>
      </c>
      <c r="D270" s="194">
        <v>18911.68</v>
      </c>
      <c r="E270" s="194">
        <v>73713.08</v>
      </c>
      <c r="F270" s="45">
        <f t="shared" si="59"/>
        <v>389.77541921183104</v>
      </c>
    </row>
    <row r="271" spans="1:6" ht="12.75" customHeight="1" x14ac:dyDescent="0.2">
      <c r="A271" s="63">
        <v>3722</v>
      </c>
      <c r="B271" s="65" t="s">
        <v>535</v>
      </c>
      <c r="C271" s="247" t="s">
        <v>536</v>
      </c>
      <c r="D271" s="194">
        <v>2611.96</v>
      </c>
      <c r="E271" s="194">
        <v>3940.55</v>
      </c>
      <c r="F271" s="45">
        <f t="shared" si="59"/>
        <v>150.86563347065041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97798.57</v>
      </c>
      <c r="E273" s="60">
        <f t="shared" si="60"/>
        <v>148701.19</v>
      </c>
      <c r="F273" s="45">
        <f t="shared" ref="F273:F277" si="61">IF(D273&lt;&gt;0,IF(E273/D273&gt;=100,"&gt;&gt;100",E273/D273*100),"-")</f>
        <v>152.04842974697891</v>
      </c>
    </row>
    <row r="274" spans="1:6" ht="12.75" customHeight="1" x14ac:dyDescent="0.2">
      <c r="A274" s="63">
        <v>381</v>
      </c>
      <c r="B274" s="64" t="s">
        <v>541</v>
      </c>
      <c r="C274" s="247" t="s">
        <v>542</v>
      </c>
      <c r="D274" s="60">
        <f t="shared" ref="D274:E274" si="62">SUM(D275:D277)</f>
        <v>52098.57</v>
      </c>
      <c r="E274" s="60">
        <f t="shared" si="62"/>
        <v>110701.19</v>
      </c>
      <c r="F274" s="45">
        <f t="shared" si="61"/>
        <v>212.48412384447403</v>
      </c>
    </row>
    <row r="275" spans="1:6" ht="12.75" customHeight="1" x14ac:dyDescent="0.2">
      <c r="A275" s="63">
        <v>3811</v>
      </c>
      <c r="B275" s="64" t="s">
        <v>543</v>
      </c>
      <c r="C275" s="247" t="s">
        <v>544</v>
      </c>
      <c r="D275" s="194">
        <v>52098.57</v>
      </c>
      <c r="E275" s="194">
        <v>110701.19</v>
      </c>
      <c r="F275" s="45">
        <f t="shared" si="61"/>
        <v>212.48412384447403</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45700</v>
      </c>
      <c r="E278" s="60">
        <f t="shared" si="63"/>
        <v>38000</v>
      </c>
      <c r="F278" s="45">
        <f t="shared" ref="F278:F282" si="64">IF(D278&lt;&gt;0,IF(E278/D278&gt;=100,"&gt;&gt;100",E278/D278*100),"-")</f>
        <v>83.150984682713343</v>
      </c>
    </row>
    <row r="279" spans="1:6" ht="12.75" customHeight="1" x14ac:dyDescent="0.2">
      <c r="A279" s="63">
        <v>3821</v>
      </c>
      <c r="B279" s="64" t="s">
        <v>551</v>
      </c>
      <c r="C279" s="247" t="s">
        <v>552</v>
      </c>
      <c r="D279" s="194">
        <v>43000</v>
      </c>
      <c r="E279" s="194">
        <v>38000</v>
      </c>
      <c r="F279" s="45">
        <f t="shared" si="64"/>
        <v>88.372093023255815</v>
      </c>
    </row>
    <row r="280" spans="1:6" ht="12.75" customHeight="1" x14ac:dyDescent="0.2">
      <c r="A280" s="63">
        <v>3822</v>
      </c>
      <c r="B280" s="64" t="s">
        <v>553</v>
      </c>
      <c r="C280" s="247" t="s">
        <v>554</v>
      </c>
      <c r="D280" s="194">
        <v>2700</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649862</v>
      </c>
      <c r="E299" s="60">
        <f>E152-E297+E298</f>
        <v>952015.97</v>
      </c>
      <c r="F299" s="45">
        <f t="shared" si="68"/>
        <v>146.49509742068315</v>
      </c>
    </row>
    <row r="300" spans="1:6" ht="12.75" customHeight="1" x14ac:dyDescent="0.2">
      <c r="A300" s="63" t="s">
        <v>582</v>
      </c>
      <c r="B300" s="64" t="s">
        <v>593</v>
      </c>
      <c r="C300" s="247" t="s">
        <v>594</v>
      </c>
      <c r="D300" s="60">
        <f>IF(D6&gt;=D299,D6-D299,0)</f>
        <v>1350981.4300000002</v>
      </c>
      <c r="E300" s="60">
        <f>IF(E6&gt;=E299,E6-E299,0)</f>
        <v>0</v>
      </c>
      <c r="F300" s="45">
        <f t="shared" si="68"/>
        <v>0</v>
      </c>
    </row>
    <row r="301" spans="1:6" ht="12.75" customHeight="1" x14ac:dyDescent="0.2">
      <c r="A301" s="63" t="s">
        <v>582</v>
      </c>
      <c r="B301" s="64" t="s">
        <v>595</v>
      </c>
      <c r="C301" s="247" t="s">
        <v>596</v>
      </c>
      <c r="D301" s="60">
        <f>IF(D299&gt;=D6,D299-D6,0)</f>
        <v>0</v>
      </c>
      <c r="E301" s="60">
        <f>IF(E299&gt;=E6,E299-E6,0)</f>
        <v>75317.959999999963</v>
      </c>
      <c r="F301" s="45" t="str">
        <f t="shared" si="68"/>
        <v>-</v>
      </c>
    </row>
    <row r="302" spans="1:6" ht="12.75" customHeight="1" x14ac:dyDescent="0.2">
      <c r="A302" s="63">
        <v>92211</v>
      </c>
      <c r="B302" s="64" t="s">
        <v>597</v>
      </c>
      <c r="C302" s="247" t="s">
        <v>598</v>
      </c>
      <c r="D302" s="194">
        <v>2014220.66</v>
      </c>
      <c r="E302" s="194">
        <v>1633140.89</v>
      </c>
      <c r="F302" s="45">
        <f t="shared" si="68"/>
        <v>81.080535138588033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120625.95</v>
      </c>
      <c r="E304" s="194">
        <v>58839.58</v>
      </c>
      <c r="F304" s="45">
        <f t="shared" si="68"/>
        <v>48.778542262257837</v>
      </c>
    </row>
    <row r="305" spans="1:6" ht="12" x14ac:dyDescent="0.2">
      <c r="A305" s="63">
        <v>9661</v>
      </c>
      <c r="B305" s="220" t="s">
        <v>603</v>
      </c>
      <c r="C305" s="247" t="s">
        <v>604</v>
      </c>
      <c r="D305" s="194">
        <v>8527.4</v>
      </c>
      <c r="E305" s="194">
        <v>9457.17</v>
      </c>
      <c r="F305" s="45">
        <f t="shared" si="68"/>
        <v>110.90332340455473</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8" t="s">
        <v>607</v>
      </c>
      <c r="B307" s="379"/>
      <c r="C307" s="171"/>
      <c r="D307" s="43"/>
      <c r="E307" s="43"/>
      <c r="F307" s="44"/>
    </row>
    <row r="308" spans="1:6" ht="12.75" customHeight="1" x14ac:dyDescent="0.2">
      <c r="A308" s="63">
        <v>7</v>
      </c>
      <c r="B308" s="64" t="s">
        <v>608</v>
      </c>
      <c r="C308" s="247" t="s">
        <v>609</v>
      </c>
      <c r="D308" s="60">
        <f t="shared" ref="D308:E308" si="71">D309+D321+D354+D358</f>
        <v>73321.61</v>
      </c>
      <c r="E308" s="60">
        <f t="shared" si="71"/>
        <v>292.33</v>
      </c>
      <c r="F308" s="45">
        <f t="shared" ref="F308:F428" si="72">IF(D308&lt;&gt;0,IF(E308/D308&gt;=100,"&gt;&gt;100",E308/D308*100),"-")</f>
        <v>0.39869555510305899</v>
      </c>
    </row>
    <row r="309" spans="1:6" ht="12.75" customHeight="1" x14ac:dyDescent="0.2">
      <c r="A309" s="63">
        <v>71</v>
      </c>
      <c r="B309" s="64" t="s">
        <v>610</v>
      </c>
      <c r="C309" s="247" t="s">
        <v>611</v>
      </c>
      <c r="D309" s="60">
        <f t="shared" ref="D309:E309" si="73">D310+D314</f>
        <v>73240</v>
      </c>
      <c r="E309" s="60">
        <f t="shared" si="73"/>
        <v>0</v>
      </c>
      <c r="F309" s="45">
        <f t="shared" si="72"/>
        <v>0</v>
      </c>
    </row>
    <row r="310" spans="1:6" ht="24" x14ac:dyDescent="0.2">
      <c r="A310" s="63">
        <v>711</v>
      </c>
      <c r="B310" s="64" t="s">
        <v>612</v>
      </c>
      <c r="C310" s="247" t="s">
        <v>613</v>
      </c>
      <c r="D310" s="60">
        <f t="shared" ref="D310:E310" si="74">SUM(D311:D313)</f>
        <v>73240</v>
      </c>
      <c r="E310" s="60">
        <f t="shared" si="74"/>
        <v>0</v>
      </c>
      <c r="F310" s="45">
        <f t="shared" si="72"/>
        <v>0</v>
      </c>
    </row>
    <row r="311" spans="1:6" ht="12.75" customHeight="1" x14ac:dyDescent="0.2">
      <c r="A311" s="63">
        <v>7111</v>
      </c>
      <c r="B311" s="64" t="s">
        <v>614</v>
      </c>
      <c r="C311" s="247" t="s">
        <v>615</v>
      </c>
      <c r="D311" s="194">
        <v>73240</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81.61</v>
      </c>
      <c r="E321" s="60">
        <f t="shared" si="76"/>
        <v>292.33</v>
      </c>
      <c r="F321" s="45">
        <f t="shared" si="72"/>
        <v>358.20365151329491</v>
      </c>
    </row>
    <row r="322" spans="1:6" ht="12.75" customHeight="1" x14ac:dyDescent="0.2">
      <c r="A322" s="63">
        <v>721</v>
      </c>
      <c r="B322" s="64" t="s">
        <v>636</v>
      </c>
      <c r="C322" s="247" t="s">
        <v>637</v>
      </c>
      <c r="D322" s="60">
        <f t="shared" ref="D322:E322" si="77">SUM(D323:D326)</f>
        <v>81.61</v>
      </c>
      <c r="E322" s="60">
        <f t="shared" si="77"/>
        <v>292.33</v>
      </c>
      <c r="F322" s="45">
        <f t="shared" si="72"/>
        <v>358.20365151329491</v>
      </c>
    </row>
    <row r="323" spans="1:6" ht="12.75" customHeight="1" x14ac:dyDescent="0.2">
      <c r="A323" s="63">
        <v>7211</v>
      </c>
      <c r="B323" s="64" t="s">
        <v>638</v>
      </c>
      <c r="C323" s="247" t="s">
        <v>639</v>
      </c>
      <c r="D323" s="194">
        <v>81.61</v>
      </c>
      <c r="E323" s="194">
        <v>292.33</v>
      </c>
      <c r="F323" s="45">
        <f t="shared" si="72"/>
        <v>358.20365151329491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622914.99</v>
      </c>
      <c r="E360" s="60">
        <f t="shared" si="86"/>
        <v>123303.70000000001</v>
      </c>
      <c r="F360" s="45">
        <f t="shared" si="72"/>
        <v>19.794627193029985</v>
      </c>
    </row>
    <row r="361" spans="1:6" ht="12.75" customHeight="1" x14ac:dyDescent="0.2">
      <c r="A361" s="63">
        <v>41</v>
      </c>
      <c r="B361" s="64" t="s">
        <v>714</v>
      </c>
      <c r="C361" s="247" t="s">
        <v>715</v>
      </c>
      <c r="D361" s="60">
        <f t="shared" ref="D361:E361" si="87">D362+D366</f>
        <v>5292</v>
      </c>
      <c r="E361" s="60">
        <f t="shared" si="87"/>
        <v>660</v>
      </c>
      <c r="F361" s="45">
        <f t="shared" si="72"/>
        <v>12.471655328798185</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5292</v>
      </c>
      <c r="E366" s="60">
        <f t="shared" si="89"/>
        <v>660</v>
      </c>
      <c r="F366" s="45">
        <f t="shared" si="72"/>
        <v>12.471655328798185</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660</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5292</v>
      </c>
      <c r="E372" s="194"/>
      <c r="F372" s="45">
        <f t="shared" si="72"/>
        <v>0</v>
      </c>
    </row>
    <row r="373" spans="1:6" ht="24" x14ac:dyDescent="0.2">
      <c r="A373" s="63">
        <v>42</v>
      </c>
      <c r="B373" s="183" t="s">
        <v>730</v>
      </c>
      <c r="C373" s="247" t="s">
        <v>731</v>
      </c>
      <c r="D373" s="60">
        <f t="shared" ref="D373:E373" si="90">D374+D379+D388+D393+D398+D401</f>
        <v>617622.99</v>
      </c>
      <c r="E373" s="60">
        <f t="shared" si="90"/>
        <v>122643.70000000001</v>
      </c>
      <c r="F373" s="45">
        <f t="shared" si="72"/>
        <v>19.85737286107177</v>
      </c>
    </row>
    <row r="374" spans="1:6" ht="12.75" customHeight="1" x14ac:dyDescent="0.2">
      <c r="A374" s="63">
        <v>421</v>
      </c>
      <c r="B374" s="64" t="s">
        <v>732</v>
      </c>
      <c r="C374" s="247" t="s">
        <v>733</v>
      </c>
      <c r="D374" s="60">
        <f t="shared" ref="D374:E374" si="91">SUM(D375:D378)</f>
        <v>522245.34</v>
      </c>
      <c r="E374" s="60">
        <f t="shared" si="91"/>
        <v>113556.90000000001</v>
      </c>
      <c r="F374" s="45">
        <f t="shared" si="72"/>
        <v>21.743975733704008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473577.95</v>
      </c>
      <c r="E376" s="194"/>
      <c r="F376" s="45">
        <f t="shared" si="72"/>
        <v>0</v>
      </c>
    </row>
    <row r="377" spans="1:6" ht="12.75" customHeight="1" x14ac:dyDescent="0.2">
      <c r="A377" s="63">
        <v>4213</v>
      </c>
      <c r="B377" s="64" t="s">
        <v>642</v>
      </c>
      <c r="C377" s="247" t="s">
        <v>736</v>
      </c>
      <c r="D377" s="194">
        <v>48667.39</v>
      </c>
      <c r="E377" s="194">
        <v>102726.77</v>
      </c>
      <c r="F377" s="45">
        <f t="shared" si="72"/>
        <v>211.07926683555456</v>
      </c>
    </row>
    <row r="378" spans="1:6" ht="12.75" customHeight="1" x14ac:dyDescent="0.2">
      <c r="A378" s="63">
        <v>4214</v>
      </c>
      <c r="B378" s="64" t="s">
        <v>644</v>
      </c>
      <c r="C378" s="247" t="s">
        <v>737</v>
      </c>
      <c r="D378" s="194">
        <v>0</v>
      </c>
      <c r="E378" s="194">
        <v>10830.13</v>
      </c>
      <c r="F378" s="45" t="str">
        <f t="shared" si="72"/>
        <v>-</v>
      </c>
    </row>
    <row r="379" spans="1:6" ht="12.75" customHeight="1" x14ac:dyDescent="0.2">
      <c r="A379" s="63">
        <v>422</v>
      </c>
      <c r="B379" s="64" t="s">
        <v>738</v>
      </c>
      <c r="C379" s="247" t="s">
        <v>739</v>
      </c>
      <c r="D379" s="60">
        <f t="shared" ref="D379:E379" si="92">SUM(D380:D387)</f>
        <v>95377.65</v>
      </c>
      <c r="E379" s="60">
        <f t="shared" si="92"/>
        <v>5468</v>
      </c>
      <c r="F379" s="45">
        <f t="shared" si="72"/>
        <v>5.7329992928112619</v>
      </c>
    </row>
    <row r="380" spans="1:6" ht="12.75" customHeight="1" x14ac:dyDescent="0.2">
      <c r="A380" s="63">
        <v>4221</v>
      </c>
      <c r="B380" s="64" t="s">
        <v>648</v>
      </c>
      <c r="C380" s="247" t="s">
        <v>740</v>
      </c>
      <c r="D380" s="194">
        <v>4739.5600000000004</v>
      </c>
      <c r="E380" s="194">
        <v>4743</v>
      </c>
      <c r="F380" s="45">
        <f t="shared" si="72"/>
        <v>100.07258057709998</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90638.09</v>
      </c>
      <c r="E386" s="194">
        <v>725</v>
      </c>
      <c r="F386" s="45">
        <f t="shared" si="72"/>
        <v>0.79988446358479093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3618.8</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3618.8</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549593.38</v>
      </c>
      <c r="E418" s="60">
        <f t="shared" si="102"/>
        <v>123011.37000000001</v>
      </c>
      <c r="F418" s="45">
        <f t="shared" si="72"/>
        <v>22.382251038031065</v>
      </c>
    </row>
    <row r="419" spans="1:6" ht="12.75" customHeight="1" x14ac:dyDescent="0.2">
      <c r="A419" s="63">
        <v>92212</v>
      </c>
      <c r="B419" s="64" t="s">
        <v>797</v>
      </c>
      <c r="C419" s="247" t="s">
        <v>798</v>
      </c>
      <c r="D419" s="194">
        <v>0</v>
      </c>
      <c r="E419" s="194">
        <v>64989.06</v>
      </c>
      <c r="F419" s="45" t="str">
        <f t="shared" si="72"/>
        <v>-</v>
      </c>
    </row>
    <row r="420" spans="1:6" ht="12.75" customHeight="1" x14ac:dyDescent="0.2">
      <c r="A420" s="63">
        <v>92222</v>
      </c>
      <c r="B420" s="64" t="s">
        <v>799</v>
      </c>
      <c r="C420" s="247" t="s">
        <v>800</v>
      </c>
      <c r="D420" s="194">
        <v>1894824.99</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2074165.0400000003</v>
      </c>
      <c r="E422" s="60">
        <f>E6+E308</f>
        <v>876990.34</v>
      </c>
      <c r="F422" s="45">
        <f t="shared" si="72"/>
        <v>42.28160841048598</v>
      </c>
    </row>
    <row r="423" spans="1:6" ht="12.75" customHeight="1" x14ac:dyDescent="0.2">
      <c r="A423" s="63" t="s">
        <v>582</v>
      </c>
      <c r="B423" s="64" t="s">
        <v>805</v>
      </c>
      <c r="C423" s="247" t="s">
        <v>806</v>
      </c>
      <c r="D423" s="60">
        <f t="shared" ref="D423:E423" si="103">D299+D360</f>
        <v>1272776.99</v>
      </c>
      <c r="E423" s="60">
        <f t="shared" si="103"/>
        <v>1075319.67</v>
      </c>
      <c r="F423" s="45">
        <f t="shared" si="72"/>
        <v>84.486102313964679</v>
      </c>
    </row>
    <row r="424" spans="1:6" ht="12.75" customHeight="1" x14ac:dyDescent="0.2">
      <c r="A424" s="63" t="s">
        <v>582</v>
      </c>
      <c r="B424" s="64" t="s">
        <v>807</v>
      </c>
      <c r="C424" s="247" t="s">
        <v>808</v>
      </c>
      <c r="D424" s="60">
        <f t="shared" ref="D424:E424" si="104">IF(D422&gt;=D423,D422-D423,0)</f>
        <v>801388.05000000028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198329.32999999996</v>
      </c>
      <c r="F425" s="45" t="str">
        <f t="shared" si="72"/>
        <v>-</v>
      </c>
    </row>
    <row r="426" spans="1:6" ht="12.75" customHeight="1" x14ac:dyDescent="0.2">
      <c r="A426" s="251" t="s">
        <v>811</v>
      </c>
      <c r="B426" s="183" t="s">
        <v>812</v>
      </c>
      <c r="C426" s="252" t="s">
        <v>813</v>
      </c>
      <c r="D426" s="60">
        <f t="shared" ref="D426:E426" si="106">IF(D302-D303+D419-D420&gt;=0,D302-D303+D419-D420,0)</f>
        <v>119395.66999999993</v>
      </c>
      <c r="E426" s="60">
        <f t="shared" si="106"/>
        <v>1698129.95</v>
      </c>
      <c r="F426" s="45">
        <f t="shared" si="72"/>
        <v>1422.2709667779418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120625.95</v>
      </c>
      <c r="E428" s="81">
        <f t="shared" si="108"/>
        <v>58839.58</v>
      </c>
      <c r="F428" s="61">
        <f t="shared" si="72"/>
        <v>48.778542262257837</v>
      </c>
    </row>
    <row r="429" spans="1:6" s="55" customFormat="1" ht="20.100000000000001" customHeight="1" x14ac:dyDescent="0.2">
      <c r="A429" s="378" t="s">
        <v>819</v>
      </c>
      <c r="B429" s="379"/>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67999.98</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67999.98</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67999.98</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v>67999.98</v>
      </c>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67999.98</v>
      </c>
      <c r="F640" s="45" t="str">
        <f t="shared" si="109"/>
        <v>-</v>
      </c>
    </row>
    <row r="641" spans="1:6" ht="12.75" customHeight="1" x14ac:dyDescent="0.2">
      <c r="A641" s="63">
        <v>92213</v>
      </c>
      <c r="B641" s="64" t="s">
        <v>1232</v>
      </c>
      <c r="C641" s="247" t="s">
        <v>1233</v>
      </c>
      <c r="D641" s="194">
        <v>680000</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2074165.0400000003</v>
      </c>
      <c r="E643" s="60">
        <f>E422+E430</f>
        <v>876990.34</v>
      </c>
      <c r="F643" s="45">
        <f t="shared" si="109"/>
        <v>42.28160841048598</v>
      </c>
    </row>
    <row r="644" spans="1:6" ht="12.75" customHeight="1" x14ac:dyDescent="0.2">
      <c r="A644" s="63" t="s">
        <v>582</v>
      </c>
      <c r="B644" s="64" t="s">
        <v>1238</v>
      </c>
      <c r="C644" s="247" t="s">
        <v>1239</v>
      </c>
      <c r="D644" s="60">
        <f>D423+D535</f>
        <v>1272776.99</v>
      </c>
      <c r="E644" s="60">
        <f>E423+E535</f>
        <v>1143319.6499999999</v>
      </c>
      <c r="F644" s="45">
        <f t="shared" si="109"/>
        <v>89.828749182525684</v>
      </c>
    </row>
    <row r="645" spans="1:6" ht="12.75" customHeight="1" x14ac:dyDescent="0.2">
      <c r="A645" s="63" t="s">
        <v>582</v>
      </c>
      <c r="B645" s="64" t="s">
        <v>1240</v>
      </c>
      <c r="C645" s="247" t="s">
        <v>1241</v>
      </c>
      <c r="D645" s="60">
        <f t="shared" ref="D645:E645" si="163">IF(D643&gt;=D644,D643-D644,0)</f>
        <v>801388.05000000028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266329.30999999994</v>
      </c>
      <c r="F646" s="45" t="str">
        <f t="shared" si="109"/>
        <v>-</v>
      </c>
    </row>
    <row r="647" spans="1:6" ht="24" x14ac:dyDescent="0.2">
      <c r="A647" s="251" t="s">
        <v>1244</v>
      </c>
      <c r="B647" s="64" t="s">
        <v>1245</v>
      </c>
      <c r="C647" s="252" t="s">
        <v>1244</v>
      </c>
      <c r="D647" s="60">
        <f>IF(D426-D427+D641-D642&gt;=0,D426-D427+D641-D642,0)</f>
        <v>799395.66999999993</v>
      </c>
      <c r="E647" s="60">
        <f>IF(E426-E427+E641-E642&gt;=0,E426-E427+E641-E642,0)</f>
        <v>1698129.95</v>
      </c>
      <c r="F647" s="45">
        <f t="shared" si="109"/>
        <v>212.42671354474564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1600783.7200000002</v>
      </c>
      <c r="E649" s="60">
        <f t="shared" si="165"/>
        <v>1431800.6400000001</v>
      </c>
      <c r="F649" s="45">
        <f t="shared" si="109"/>
        <v>89.443728225821786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8" t="s">
        <v>1254</v>
      </c>
      <c r="B652" s="379"/>
      <c r="C652" s="171"/>
      <c r="D652" s="43"/>
      <c r="E652" s="43"/>
      <c r="F652" s="44"/>
    </row>
    <row r="653" spans="1:6" ht="12.75" customHeight="1" x14ac:dyDescent="0.2">
      <c r="A653" s="63">
        <v>11</v>
      </c>
      <c r="B653" s="64" t="s">
        <v>1255</v>
      </c>
      <c r="C653" s="247" t="s">
        <v>1256</v>
      </c>
      <c r="D653" s="194">
        <v>1704988.29</v>
      </c>
      <c r="E653" s="194">
        <v>1826288.37</v>
      </c>
      <c r="F653" s="45">
        <f t="shared" ref="F653:F740" si="167">IF(D653&lt;&gt;0,IF(E653/D653&gt;=100,"&gt;&gt;100",E653/D653*100),"-")</f>
        <v>107.1144230556563</v>
      </c>
    </row>
    <row r="654" spans="1:6" ht="12.75" customHeight="1" x14ac:dyDescent="0.2">
      <c r="A654" s="63" t="s">
        <v>1257</v>
      </c>
      <c r="B654" s="64" t="s">
        <v>1258</v>
      </c>
      <c r="C654" s="247" t="s">
        <v>1257</v>
      </c>
      <c r="D654" s="194">
        <v>2235445.89</v>
      </c>
      <c r="E654" s="194">
        <v>1003632.4</v>
      </c>
      <c r="F654" s="45">
        <f t="shared" si="167"/>
        <v>44.896295834742837</v>
      </c>
    </row>
    <row r="655" spans="1:6" ht="12.75" customHeight="1" x14ac:dyDescent="0.2">
      <c r="A655" s="63" t="s">
        <v>1259</v>
      </c>
      <c r="B655" s="64" t="s">
        <v>1260</v>
      </c>
      <c r="C655" s="247" t="s">
        <v>1259</v>
      </c>
      <c r="D655" s="194">
        <v>1702030.59</v>
      </c>
      <c r="E655" s="194">
        <v>1221199.96</v>
      </c>
      <c r="F655" s="45">
        <f t="shared" si="167"/>
        <v>71.749589412491105</v>
      </c>
    </row>
    <row r="656" spans="1:6" ht="24" x14ac:dyDescent="0.2">
      <c r="A656" s="63">
        <v>11</v>
      </c>
      <c r="B656" s="64" t="s">
        <v>1261</v>
      </c>
      <c r="C656" s="247" t="s">
        <v>1262</v>
      </c>
      <c r="D656" s="60">
        <f t="shared" ref="D656:E656" si="168">+D653+D654-D655</f>
        <v>2238403.59</v>
      </c>
      <c r="E656" s="60">
        <f t="shared" si="168"/>
        <v>1608720.81</v>
      </c>
      <c r="F656" s="45">
        <f t="shared" si="167"/>
        <v>71.869113201341861</v>
      </c>
    </row>
    <row r="657" spans="1:6" ht="24" x14ac:dyDescent="0.2">
      <c r="A657" s="63" t="s">
        <v>582</v>
      </c>
      <c r="B657" s="64" t="s">
        <v>1263</v>
      </c>
      <c r="C657" s="247" t="s">
        <v>1264</v>
      </c>
      <c r="D657" s="253">
        <v>6</v>
      </c>
      <c r="E657" s="253">
        <v>5</v>
      </c>
      <c r="F657" s="45">
        <f t="shared" si="167"/>
        <v>83.333333333333343</v>
      </c>
    </row>
    <row r="658" spans="1:6" ht="24" x14ac:dyDescent="0.2">
      <c r="A658" s="63" t="s">
        <v>582</v>
      </c>
      <c r="B658" s="64" t="s">
        <v>1265</v>
      </c>
      <c r="C658" s="247" t="s">
        <v>1266</v>
      </c>
      <c r="D658" s="253">
        <v>0</v>
      </c>
      <c r="E658" s="253">
        <v>10</v>
      </c>
      <c r="F658" s="45" t="str">
        <f t="shared" si="167"/>
        <v>-</v>
      </c>
    </row>
    <row r="659" spans="1:6" ht="12.75" customHeight="1" x14ac:dyDescent="0.2">
      <c r="A659" s="63" t="s">
        <v>582</v>
      </c>
      <c r="B659" s="64" t="s">
        <v>1267</v>
      </c>
      <c r="C659" s="247" t="s">
        <v>1268</v>
      </c>
      <c r="D659" s="253">
        <v>6</v>
      </c>
      <c r="E659" s="253">
        <v>4</v>
      </c>
      <c r="F659" s="45">
        <f t="shared" si="167"/>
        <v>66.666666666666657</v>
      </c>
    </row>
    <row r="660" spans="1:6" ht="12.75" customHeight="1" x14ac:dyDescent="0.2">
      <c r="A660" s="63" t="s">
        <v>582</v>
      </c>
      <c r="B660" s="64" t="s">
        <v>1269</v>
      </c>
      <c r="C660" s="247" t="s">
        <v>1270</v>
      </c>
      <c r="D660" s="253">
        <v>0</v>
      </c>
      <c r="E660" s="253">
        <v>8</v>
      </c>
      <c r="F660" s="45" t="str">
        <f t="shared" si="167"/>
        <v>-</v>
      </c>
    </row>
    <row r="661" spans="1:6" ht="24" x14ac:dyDescent="0.2">
      <c r="A661" s="63" t="s">
        <v>1271</v>
      </c>
      <c r="B661" s="64" t="s">
        <v>1272</v>
      </c>
      <c r="C661" s="247" t="s">
        <v>1273</v>
      </c>
      <c r="D661" s="194">
        <v>0</v>
      </c>
      <c r="E661" s="194">
        <v>4740.78</v>
      </c>
      <c r="F661" s="45" t="str">
        <f t="shared" si="167"/>
        <v>-</v>
      </c>
    </row>
    <row r="662" spans="1:6" ht="12.75" customHeight="1" x14ac:dyDescent="0.2">
      <c r="A662" s="70">
        <v>61315</v>
      </c>
      <c r="B662" s="65" t="s">
        <v>1274</v>
      </c>
      <c r="C662" s="278" t="s">
        <v>1275</v>
      </c>
      <c r="D662" s="192">
        <v>65</v>
      </c>
      <c r="E662" s="192"/>
      <c r="F662" s="71">
        <f t="shared" si="167"/>
        <v>0</v>
      </c>
    </row>
    <row r="663" spans="1:6" ht="12.75" customHeight="1" x14ac:dyDescent="0.2">
      <c r="A663" s="70">
        <v>61316</v>
      </c>
      <c r="B663" s="65" t="s">
        <v>1276</v>
      </c>
      <c r="C663" s="277" t="s">
        <v>1277</v>
      </c>
      <c r="D663" s="192">
        <v>0</v>
      </c>
      <c r="E663" s="192">
        <v>748.82</v>
      </c>
      <c r="F663" s="71" t="str">
        <f t="shared" si="167"/>
        <v>-</v>
      </c>
    </row>
    <row r="664" spans="1:6" ht="12.75" customHeight="1" x14ac:dyDescent="0.2">
      <c r="A664" s="70" t="s">
        <v>1278</v>
      </c>
      <c r="B664" s="65" t="s">
        <v>1279</v>
      </c>
      <c r="C664" s="277" t="s">
        <v>1278</v>
      </c>
      <c r="D664" s="192">
        <v>16727.150000000001</v>
      </c>
      <c r="E664" s="192">
        <v>26701.45</v>
      </c>
      <c r="F664" s="71">
        <f t="shared" si="167"/>
        <v>159.62940488965543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425857.08</v>
      </c>
      <c r="E669" s="194">
        <v>79757</v>
      </c>
      <c r="F669" s="45">
        <f t="shared" si="167"/>
        <v>18.728583777449469</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12146.78</v>
      </c>
      <c r="E673" s="194"/>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20887.560000000001</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10805.4</v>
      </c>
      <c r="F683" s="71" t="str">
        <f t="shared" si="167"/>
        <v>-</v>
      </c>
    </row>
    <row r="684" spans="1:6" ht="24" x14ac:dyDescent="0.2">
      <c r="A684" s="70">
        <v>63613</v>
      </c>
      <c r="B684" s="182" t="s">
        <v>1318</v>
      </c>
      <c r="C684" s="278" t="s">
        <v>1319</v>
      </c>
      <c r="D684" s="192">
        <v>0</v>
      </c>
      <c r="E684" s="192">
        <v>1718</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226.34</v>
      </c>
      <c r="E711" s="192">
        <v>39.25</v>
      </c>
      <c r="F711" s="71">
        <f t="shared" si="167"/>
        <v>17.341168154104444</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v>28242.76</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600</v>
      </c>
      <c r="F733" s="71" t="str">
        <f t="shared" si="167"/>
        <v>-</v>
      </c>
    </row>
    <row r="734" spans="1:6" ht="12.75" customHeight="1" x14ac:dyDescent="0.2">
      <c r="A734" s="70">
        <v>32121</v>
      </c>
      <c r="B734" s="65" t="s">
        <v>1398</v>
      </c>
      <c r="C734" s="278" t="s">
        <v>1399</v>
      </c>
      <c r="D734" s="192">
        <v>4503.53</v>
      </c>
      <c r="E734" s="192">
        <v>17930.240000000002</v>
      </c>
      <c r="F734" s="71">
        <f t="shared" si="167"/>
        <v>398.13746105832541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738.12</v>
      </c>
      <c r="F736" s="45" t="str">
        <f t="shared" si="167"/>
        <v>-</v>
      </c>
    </row>
    <row r="737" spans="1:6" ht="12.75" customHeight="1" x14ac:dyDescent="0.2">
      <c r="A737" s="63" t="s">
        <v>1404</v>
      </c>
      <c r="B737" s="64" t="s">
        <v>1405</v>
      </c>
      <c r="C737" s="247" t="s">
        <v>1404</v>
      </c>
      <c r="D737" s="194">
        <v>0</v>
      </c>
      <c r="E737" s="194">
        <v>3878.3</v>
      </c>
      <c r="F737" s="45" t="str">
        <f t="shared" si="167"/>
        <v>-</v>
      </c>
    </row>
    <row r="738" spans="1:6" ht="12.75" customHeight="1" x14ac:dyDescent="0.2">
      <c r="A738" s="63" t="s">
        <v>1406</v>
      </c>
      <c r="B738" s="64" t="s">
        <v>1407</v>
      </c>
      <c r="C738" s="247" t="s">
        <v>1406</v>
      </c>
      <c r="D738" s="194">
        <v>17440.39</v>
      </c>
      <c r="E738" s="194"/>
      <c r="F738" s="45">
        <f t="shared" si="167"/>
        <v>0</v>
      </c>
    </row>
    <row r="739" spans="1:6" ht="12.75" customHeight="1" x14ac:dyDescent="0.2">
      <c r="A739" s="70" t="s">
        <v>1408</v>
      </c>
      <c r="B739" s="65" t="s">
        <v>1409</v>
      </c>
      <c r="C739" s="278" t="s">
        <v>1408</v>
      </c>
      <c r="D739" s="192">
        <v>0</v>
      </c>
      <c r="E739" s="192">
        <v>1611.08</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858.66</v>
      </c>
      <c r="E741" s="192">
        <v>17073.61</v>
      </c>
      <c r="F741" s="71">
        <f t="shared" ref="F741:F1006" si="169">IF(D741&lt;&gt;0,IF(E741/D741&gt;=100,"&gt;&gt;100",E741/D741*100),"-")</f>
        <v>1988.401695665339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702.31</v>
      </c>
      <c r="E743" s="192"/>
      <c r="F743" s="71">
        <f t="shared" ref="F743:F744" si="170">IF(D743&lt;&gt;0,IF(E743/D743&gt;=100,"&gt;&gt;100",E743/D743*100),"-")</f>
        <v>0</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4623.05</v>
      </c>
      <c r="E760" s="194">
        <v>4563.1000000000004</v>
      </c>
      <c r="F760" s="45">
        <f t="shared" si="169"/>
        <v>98.703237040481937</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4654.42</v>
      </c>
      <c r="E781" s="192">
        <v>6584.89</v>
      </c>
      <c r="F781" s="71">
        <f t="shared" si="169"/>
        <v>141.47605931566125</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5900</v>
      </c>
      <c r="E845" s="194">
        <v>18700</v>
      </c>
      <c r="F845" s="45">
        <f t="shared" si="169"/>
        <v>316.94915254237287</v>
      </c>
    </row>
    <row r="846" spans="1:6" ht="12.75" customHeight="1" x14ac:dyDescent="0.2">
      <c r="A846" s="63">
        <v>37215</v>
      </c>
      <c r="B846" s="64" t="s">
        <v>1621</v>
      </c>
      <c r="C846" s="247" t="s">
        <v>1622</v>
      </c>
      <c r="D846" s="194">
        <v>12011.68</v>
      </c>
      <c r="E846" s="194">
        <v>31600</v>
      </c>
      <c r="F846" s="45">
        <f t="shared" si="169"/>
        <v>263.07727145578303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1000</v>
      </c>
      <c r="E850" s="194">
        <v>23413.08</v>
      </c>
      <c r="F850" s="45">
        <f t="shared" si="169"/>
        <v>2341.308</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2500</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111.96</v>
      </c>
      <c r="E855" s="194">
        <v>3940.55</v>
      </c>
      <c r="F855" s="45">
        <f t="shared" si="169"/>
        <v>3519.605216148625</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12"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v>67999.98</v>
      </c>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4" t="s">
        <v>1948</v>
      </c>
      <c r="B1010" s="375"/>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2"/>
      <c r="E1021" s="373"/>
      <c r="F1021" s="51"/>
    </row>
    <row r="1022" spans="1:6" ht="15" customHeight="1" x14ac:dyDescent="0.2">
      <c r="A1022" s="140"/>
      <c r="B1022" s="163"/>
      <c r="C1022" s="173"/>
      <c r="D1022" s="372"/>
      <c r="E1022" s="373"/>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0" t="s">
        <v>1980</v>
      </c>
      <c r="B2" s="381"/>
      <c r="C2" s="381"/>
      <c r="D2" s="381"/>
      <c r="E2" s="381"/>
      <c r="F2" s="381"/>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3" t="s">
        <v>2135</v>
      </c>
      <c r="B5" s="384"/>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8" t="s">
        <v>2434</v>
      </c>
      <c r="B174" s="379"/>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3</v>
      </c>
      <c r="B177" s="65" t="s">
        <v>2439</v>
      </c>
      <c r="C177" s="134" t="s">
        <v>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2440</v>
      </c>
      <c r="B178" s="65" t="s">
        <v>2441</v>
      </c>
      <c r="C178" s="134" t="s">
        <v>2440</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2442</v>
      </c>
      <c r="B179" s="65" t="s">
        <v>2443</v>
      </c>
      <c r="C179" s="134" t="s">
        <v>2442</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2444</v>
      </c>
      <c r="B180" s="65" t="s">
        <v>2445</v>
      </c>
      <c r="C180" s="134" t="s">
        <v>2444</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2446</v>
      </c>
      <c r="B181" s="65" t="s">
        <v>2447</v>
      </c>
      <c r="C181" s="134" t="s">
        <v>2446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2448</v>
      </c>
      <c r="B182" s="65" t="s">
        <v>2449</v>
      </c>
      <c r="C182" s="134" t="s">
        <v>2448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2450</v>
      </c>
      <c r="B183" s="65" t="s">
        <v>2451</v>
      </c>
      <c r="C183" s="134" t="s">
        <v>2450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2452</v>
      </c>
      <c r="B184" s="65" t="s">
        <v>2453</v>
      </c>
      <c r="C184" s="134" t="s">
        <v>2452</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2454</v>
      </c>
      <c r="B185" s="65" t="s">
        <v>2455</v>
      </c>
      <c r="C185" s="134" t="s">
        <v>2454</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2456</v>
      </c>
      <c r="B186" s="65" t="s">
        <v>2457</v>
      </c>
      <c r="C186" s="134" t="s">
        <v>2456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2458</v>
      </c>
      <c r="B187" s="65" t="s">
        <v>2459</v>
      </c>
      <c r="C187" s="134" t="s">
        <v>2458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2460</v>
      </c>
      <c r="B188" s="65" t="s">
        <v>2461</v>
      </c>
      <c r="C188" s="134" t="s">
        <v>2460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2462</v>
      </c>
      <c r="B189" s="65" t="s">
        <v>2463</v>
      </c>
      <c r="C189" s="134" t="s">
        <v>2462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2464</v>
      </c>
      <c r="B190" s="65" t="s">
        <v>2465</v>
      </c>
      <c r="C190" s="134" t="s">
        <v>2464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2466</v>
      </c>
      <c r="B191" s="65" t="s">
        <v>2467</v>
      </c>
      <c r="C191" s="134" t="s">
        <v>2466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2468</v>
      </c>
      <c r="B192" s="65" t="s">
        <v>2469</v>
      </c>
      <c r="C192" s="134" t="s">
        <v>2468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2470</v>
      </c>
      <c r="B193" s="65" t="s">
        <v>2471</v>
      </c>
      <c r="C193" s="134" t="s">
        <v>2470</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2472</v>
      </c>
      <c r="B194" s="65" t="s">
        <v>2473</v>
      </c>
      <c r="C194" s="134" t="s">
        <v>2472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2474</v>
      </c>
      <c r="B195" s="65" t="s">
        <v>2475</v>
      </c>
      <c r="C195" s="134" t="s">
        <v>2474</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2476</v>
      </c>
      <c r="B196" s="65" t="s">
        <v>2477</v>
      </c>
      <c r="C196" s="134" t="s">
        <v>2476</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2478</v>
      </c>
      <c r="B197" s="65" t="s">
        <v>2479</v>
      </c>
      <c r="C197" s="134" t="s">
        <v>2478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2480</v>
      </c>
      <c r="B198" s="65" t="s">
        <v>2481</v>
      </c>
      <c r="C198" s="134" t="s">
        <v>2480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2482</v>
      </c>
      <c r="B199" s="65" t="s">
        <v>2483</v>
      </c>
      <c r="C199" s="134" t="s">
        <v>2482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2484</v>
      </c>
      <c r="B200" s="65" t="s">
        <v>2485</v>
      </c>
      <c r="C200" s="134" t="s">
        <v>2484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2486</v>
      </c>
      <c r="B201" s="65" t="s">
        <v>2487</v>
      </c>
      <c r="C201" s="134" t="s">
        <v>2486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2488</v>
      </c>
      <c r="B202" s="65" t="s">
        <v>2489</v>
      </c>
      <c r="C202" s="134" t="s">
        <v>2488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2490</v>
      </c>
      <c r="C203" s="134" t="s">
        <v>2491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2492</v>
      </c>
      <c r="B204" s="65" t="s">
        <v>2493</v>
      </c>
      <c r="C204" s="134" t="s">
        <v>2492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2494</v>
      </c>
      <c r="B205" s="65" t="s">
        <v>2495</v>
      </c>
      <c r="C205" s="134" t="s">
        <v>2494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2496</v>
      </c>
      <c r="B206" s="65" t="s">
        <v>2497</v>
      </c>
      <c r="C206" s="134" t="s">
        <v>2496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2498</v>
      </c>
      <c r="B207" s="65" t="s">
        <v>2499</v>
      </c>
      <c r="C207" s="134" t="s">
        <v>2498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2500</v>
      </c>
      <c r="B208" s="65" t="s">
        <v>2501</v>
      </c>
      <c r="C208" s="134" t="s">
        <v>2500</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2502</v>
      </c>
      <c r="B209" s="65" t="s">
        <v>2503</v>
      </c>
      <c r="C209" s="134" t="s">
        <v>2502</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2504</v>
      </c>
      <c r="C210" s="134" t="s">
        <v>2505</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2506</v>
      </c>
      <c r="B211" s="65" t="s">
        <v>2493</v>
      </c>
      <c r="C211" s="134" t="s">
        <v>2506</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2507</v>
      </c>
      <c r="B212" s="65" t="s">
        <v>2495</v>
      </c>
      <c r="C212" s="134" t="s">
        <v>2507</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2508</v>
      </c>
      <c r="B213" s="65" t="s">
        <v>2497</v>
      </c>
      <c r="C213" s="134" t="s">
        <v>2508</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2509</v>
      </c>
      <c r="B214" s="65" t="s">
        <v>2499</v>
      </c>
      <c r="C214" s="134" t="s">
        <v>2509</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2510</v>
      </c>
      <c r="B215" s="65" t="s">
        <v>2501</v>
      </c>
      <c r="C215" s="134" t="s">
        <v>2510</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2511</v>
      </c>
      <c r="B216" s="65" t="s">
        <v>2503</v>
      </c>
      <c r="C216" s="134" t="s">
        <v>2511</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2512</v>
      </c>
      <c r="B217" s="65" t="s">
        <v>2513</v>
      </c>
      <c r="C217" s="134" t="s">
        <v>2512</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2514</v>
      </c>
      <c r="B218" s="65" t="s">
        <v>2515</v>
      </c>
      <c r="C218" s="134" t="s">
        <v>2514</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2516</v>
      </c>
      <c r="C219" s="134" t="s">
        <v>2517</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2518</v>
      </c>
      <c r="B220" s="65" t="s">
        <v>2519</v>
      </c>
      <c r="C220" s="134" t="s">
        <v>2518</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2520</v>
      </c>
      <c r="B221" s="65" t="s">
        <v>2521</v>
      </c>
      <c r="C221" s="134" t="s">
        <v>2520</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2522</v>
      </c>
      <c r="B222" s="65" t="s">
        <v>2523</v>
      </c>
      <c r="C222" s="134" t="s">
        <v>2522</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2524</v>
      </c>
      <c r="B223" s="65" t="s">
        <v>2525</v>
      </c>
      <c r="C223" s="134" t="s">
        <v>2524</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2526</v>
      </c>
      <c r="B224" s="65" t="s">
        <v>2527</v>
      </c>
      <c r="C224" s="134" t="s">
        <v>2526</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2528</v>
      </c>
      <c r="B225" s="65" t="s">
        <v>2529</v>
      </c>
      <c r="C225" s="134" t="s">
        <v>2528</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2530</v>
      </c>
      <c r="B226" s="65" t="s">
        <v>2531</v>
      </c>
      <c r="C226" s="134" t="s">
        <v>2530</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2532</v>
      </c>
      <c r="B227" s="65" t="s">
        <v>2533</v>
      </c>
      <c r="C227" s="134" t="s">
        <v>2532</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2534</v>
      </c>
      <c r="B228" s="65" t="s">
        <v>2535</v>
      </c>
      <c r="C228" s="134" t="s">
        <v>2534</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2536</v>
      </c>
      <c r="B229" s="65" t="s">
        <v>2537</v>
      </c>
      <c r="C229" s="134" t="s">
        <v>2536</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2538</v>
      </c>
      <c r="B230" s="65" t="s">
        <v>2539</v>
      </c>
      <c r="C230" s="134" t="s">
        <v>2538</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2540</v>
      </c>
      <c r="B231" s="65" t="s">
        <v>2541</v>
      </c>
      <c r="C231" s="134" t="s">
        <v>2540</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2542</v>
      </c>
      <c r="B232" s="65" t="s">
        <v>2543</v>
      </c>
      <c r="C232" s="134" t="s">
        <v>2542</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2544</v>
      </c>
      <c r="B233" s="65" t="s">
        <v>2545</v>
      </c>
      <c r="C233" s="134" t="s">
        <v>2544</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2546</v>
      </c>
      <c r="B234" s="65" t="s">
        <v>2547</v>
      </c>
      <c r="C234" s="134" t="s">
        <v>2546</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2548</v>
      </c>
      <c r="B235" s="182" t="s">
        <v>2549</v>
      </c>
      <c r="C235" s="134" t="s">
        <v>2548</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2550</v>
      </c>
      <c r="C236" s="134" t="s">
        <v>2551</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2552</v>
      </c>
      <c r="B237" s="65" t="s">
        <v>2553</v>
      </c>
      <c r="C237" s="134" t="s">
        <v>2552</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2554</v>
      </c>
      <c r="B238" s="65" t="s">
        <v>2555</v>
      </c>
      <c r="C238" s="134" t="s">
        <v>2554</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2556</v>
      </c>
      <c r="C239" s="134" t="s">
        <v>2557</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2558</v>
      </c>
      <c r="C240" s="134" t="s">
        <v>2559</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2560</v>
      </c>
      <c r="C241" s="134" t="s">
        <v>2561</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2562</v>
      </c>
      <c r="C242" s="134" t="s">
        <v>2563</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2564</v>
      </c>
      <c r="C243" s="134" t="s">
        <v>2565</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2566</v>
      </c>
      <c r="C244" s="134" t="s">
        <v>2567</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2568</v>
      </c>
      <c r="C245" s="134" t="s">
        <v>2569</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2570</v>
      </c>
      <c r="B246" s="65" t="s">
        <v>2571</v>
      </c>
      <c r="C246" s="134" t="s">
        <v>2570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2572</v>
      </c>
      <c r="B247" s="65" t="s">
        <v>2573</v>
      </c>
      <c r="C247" s="134" t="s">
        <v>2572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2574</v>
      </c>
      <c r="B248" s="65" t="s">
        <v>2575</v>
      </c>
      <c r="C248" s="134" t="s">
        <v>2574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2576</v>
      </c>
      <c r="B249" s="65" t="s">
        <v>2577</v>
      </c>
      <c r="C249" s="134" t="s">
        <v>2576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2578</v>
      </c>
      <c r="B250" s="65" t="s">
        <v>2579</v>
      </c>
      <c r="C250" s="134" t="s">
        <v>2578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2580</v>
      </c>
      <c r="B251" s="65" t="s">
        <v>2581</v>
      </c>
      <c r="C251" s="134" t="s">
        <v>2580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2582</v>
      </c>
      <c r="B252" s="65" t="s">
        <v>2583</v>
      </c>
      <c r="C252" s="134" t="s">
        <v>2582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2584</v>
      </c>
      <c r="B253" s="65" t="s">
        <v>2585</v>
      </c>
      <c r="C253" s="134" t="s">
        <v>2584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2586</v>
      </c>
      <c r="B254" s="65" t="s">
        <v>2587</v>
      </c>
      <c r="C254" s="134" t="s">
        <v>2586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2588</v>
      </c>
      <c r="B255" s="65" t="s">
        <v>2589</v>
      </c>
      <c r="C255" s="134" t="s">
        <v>2588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2593</v>
      </c>
      <c r="B259" s="65" t="s">
        <v>2594</v>
      </c>
      <c r="C259" s="134" t="s">
        <v>2593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2598</v>
      </c>
      <c r="B263" s="65" t="s">
        <v>2599</v>
      </c>
      <c r="C263" s="134" t="s">
        <v>2598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2600</v>
      </c>
      <c r="B264" s="65" t="s">
        <v>2601</v>
      </c>
      <c r="C264" s="134" t="s">
        <v>2600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2602</v>
      </c>
      <c r="B265" s="65" t="s">
        <v>2603</v>
      </c>
      <c r="C265" s="134" t="s">
        <v>2602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2604</v>
      </c>
      <c r="B266" s="65" t="s">
        <v>2605</v>
      </c>
      <c r="C266" s="134" t="s">
        <v>2604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2606</v>
      </c>
      <c r="B267" s="65" t="s">
        <v>2607</v>
      </c>
      <c r="C267" s="134" t="s">
        <v>2606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2608</v>
      </c>
      <c r="B268" s="65" t="s">
        <v>2609</v>
      </c>
      <c r="C268" s="134" t="s">
        <v>2608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2610</v>
      </c>
      <c r="B269" s="65" t="s">
        <v>2611</v>
      </c>
      <c r="C269" s="134" t="s">
        <v>2610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2612</v>
      </c>
      <c r="B270" s="65" t="s">
        <v>2613</v>
      </c>
      <c r="C270" s="134" t="s">
        <v>2612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2614</v>
      </c>
      <c r="B271" s="65" t="s">
        <v>2615</v>
      </c>
      <c r="C271" s="134" t="s">
        <v>2614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2616</v>
      </c>
      <c r="B272" s="65" t="s">
        <v>2617</v>
      </c>
      <c r="C272" s="134" t="s">
        <v>2616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2619</v>
      </c>
      <c r="B274" s="65" t="s">
        <v>2620</v>
      </c>
      <c r="C274" s="134" t="s">
        <v>2619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2621</v>
      </c>
      <c r="B275" s="65" t="s">
        <v>2622</v>
      </c>
      <c r="C275" s="134" t="s">
        <v>2621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2623</v>
      </c>
      <c r="B276" s="65" t="s">
        <v>2624</v>
      </c>
      <c r="C276" s="134" t="s">
        <v>2623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2625</v>
      </c>
      <c r="B277" s="65" t="s">
        <v>2626</v>
      </c>
      <c r="C277" s="134" t="s">
        <v>2625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2627</v>
      </c>
      <c r="B278" s="65" t="s">
        <v>2628</v>
      </c>
      <c r="C278" s="134" t="s">
        <v>2627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2629</v>
      </c>
      <c r="B279" s="65" t="s">
        <v>2630</v>
      </c>
      <c r="C279" s="134" t="s">
        <v>2629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2631</v>
      </c>
      <c r="B280" s="65" t="s">
        <v>2632</v>
      </c>
      <c r="C280" s="134" t="s">
        <v>2631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2633</v>
      </c>
      <c r="B281" s="65" t="s">
        <v>2634</v>
      </c>
      <c r="C281" s="134" t="s">
        <v>2633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2635</v>
      </c>
      <c r="B282" s="65" t="s">
        <v>2636</v>
      </c>
      <c r="C282" s="134" t="s">
        <v>2635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2637</v>
      </c>
      <c r="B283" s="65" t="s">
        <v>150</v>
      </c>
      <c r="C283" s="134" t="s">
        <v>2637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2638</v>
      </c>
      <c r="B284" s="65" t="s">
        <v>2639</v>
      </c>
      <c r="C284" s="134" t="s">
        <v>2638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2640</v>
      </c>
      <c r="B285" s="65" t="s">
        <v>2641</v>
      </c>
      <c r="C285" s="134" t="s">
        <v>2640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2642</v>
      </c>
      <c r="B286" s="65" t="s">
        <v>2643</v>
      </c>
      <c r="C286" s="134" t="s">
        <v>2642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2644</v>
      </c>
      <c r="B287" s="65" t="s">
        <v>2645</v>
      </c>
      <c r="C287" s="134" t="s">
        <v>2644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2646</v>
      </c>
      <c r="B288" s="65" t="s">
        <v>2647</v>
      </c>
      <c r="C288" s="134" t="s">
        <v>2646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2648</v>
      </c>
      <c r="B289" s="65" t="s">
        <v>2649</v>
      </c>
      <c r="C289" s="134" t="s">
        <v>2648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2651</v>
      </c>
      <c r="B291" s="65" t="s">
        <v>2652</v>
      </c>
      <c r="C291" s="134" t="s">
        <v>2651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2653</v>
      </c>
      <c r="B292" s="65" t="s">
        <v>2654</v>
      </c>
      <c r="C292" s="134" t="s">
        <v>2653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2655</v>
      </c>
      <c r="B293" s="65" t="s">
        <v>2656</v>
      </c>
      <c r="C293" s="134" t="s">
        <v>2655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2657</v>
      </c>
      <c r="B294" s="65" t="s">
        <v>2658</v>
      </c>
      <c r="C294" s="134" t="s">
        <v>2657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2659</v>
      </c>
      <c r="B295" s="65" t="s">
        <v>2660</v>
      </c>
      <c r="C295" s="134" t="s">
        <v>2659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2661</v>
      </c>
      <c r="B296" s="65" t="s">
        <v>2662</v>
      </c>
      <c r="C296" s="134" t="s">
        <v>2661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2663</v>
      </c>
      <c r="B297" s="74" t="s">
        <v>2664</v>
      </c>
      <c r="C297" s="134" t="s">
        <v>2663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2" t="s">
        <v>1254</v>
      </c>
      <c r="B298" s="379"/>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2665</v>
      </c>
      <c r="B299" s="65" t="s">
        <v>2666</v>
      </c>
      <c r="C299" s="134" t="s">
        <v>2667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2665</v>
      </c>
      <c r="B300" s="65" t="s">
        <v>2668</v>
      </c>
      <c r="C300" s="134" t="s">
        <v>2669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2670</v>
      </c>
      <c r="B301" s="65" t="s">
        <v>2671</v>
      </c>
      <c r="C301" s="134" t="s">
        <v>2672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2670</v>
      </c>
      <c r="B302" s="65" t="s">
        <v>2673</v>
      </c>
      <c r="C302" s="134" t="s">
        <v>2674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2670</v>
      </c>
      <c r="B303" s="65" t="s">
        <v>2675</v>
      </c>
      <c r="C303" s="134" t="s">
        <v>2676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2677</v>
      </c>
      <c r="B304" s="65" t="s">
        <v>2678</v>
      </c>
      <c r="C304" s="134" t="s">
        <v>2679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2677</v>
      </c>
      <c r="B305" s="65" t="s">
        <v>2680</v>
      </c>
      <c r="C305" s="134" t="s">
        <v>2681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2677</v>
      </c>
      <c r="B306" s="65" t="s">
        <v>2682</v>
      </c>
      <c r="C306" s="134" t="s">
        <v>2683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2684</v>
      </c>
      <c r="B307" s="65" t="s">
        <v>2685</v>
      </c>
      <c r="C307" s="134" t="s">
        <v>2684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2686</v>
      </c>
      <c r="B308" s="65" t="s">
        <v>2687</v>
      </c>
      <c r="C308" s="134" t="s">
        <v>2686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2688</v>
      </c>
      <c r="B309" s="65" t="s">
        <v>2689</v>
      </c>
      <c r="C309" s="134" t="s">
        <v>2688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2690</v>
      </c>
      <c r="B310" s="65" t="s">
        <v>2691</v>
      </c>
      <c r="C310" s="134" t="s">
        <v>2690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2692</v>
      </c>
      <c r="B311" s="65" t="s">
        <v>2693</v>
      </c>
      <c r="C311" s="134" t="s">
        <v>2692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2694</v>
      </c>
      <c r="B312" s="65" t="s">
        <v>2695</v>
      </c>
      <c r="C312" s="134" t="s">
        <v>2694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2696</v>
      </c>
      <c r="B313" s="65" t="s">
        <v>2697</v>
      </c>
      <c r="C313" s="134" t="s">
        <v>2696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2698</v>
      </c>
      <c r="B314" s="65" t="s">
        <v>2699</v>
      </c>
      <c r="C314" s="134" t="s">
        <v>2698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2700</v>
      </c>
      <c r="B315" s="65" t="s">
        <v>2701</v>
      </c>
      <c r="C315" s="134" t="s">
        <v>2700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2702</v>
      </c>
      <c r="B316" s="65" t="s">
        <v>2703</v>
      </c>
      <c r="C316" s="134" t="s">
        <v>2702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2704</v>
      </c>
      <c r="B317" s="65" t="s">
        <v>2705</v>
      </c>
      <c r="C317" s="134" t="s">
        <v>2704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2706</v>
      </c>
      <c r="B318" s="65" t="s">
        <v>2707</v>
      </c>
      <c r="C318" s="134" t="s">
        <v>2706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2708</v>
      </c>
      <c r="B319" s="65" t="s">
        <v>2709</v>
      </c>
      <c r="C319" s="134" t="s">
        <v>2708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2710</v>
      </c>
      <c r="B320" s="65" t="s">
        <v>2711</v>
      </c>
      <c r="C320" s="134" t="s">
        <v>2710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2712</v>
      </c>
      <c r="B321" s="65" t="s">
        <v>2713</v>
      </c>
      <c r="C321" s="134" t="s">
        <v>2712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2719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2722</v>
      </c>
      <c r="B330" s="65" t="s">
        <v>2723</v>
      </c>
      <c r="C330" s="134" t="s">
        <v>2722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2724</v>
      </c>
      <c r="B331" s="65" t="s">
        <v>2725</v>
      </c>
      <c r="C331" s="134" t="s">
        <v>2724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2726</v>
      </c>
      <c r="B332" s="65" t="s">
        <v>2727</v>
      </c>
      <c r="C332" s="134" t="s">
        <v>2726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2728</v>
      </c>
      <c r="B333" s="65" t="s">
        <v>2729</v>
      </c>
      <c r="C333" s="134" t="s">
        <v>2728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2730</v>
      </c>
      <c r="B334" s="65" t="s">
        <v>2731</v>
      </c>
      <c r="C334" s="134" t="s">
        <v>2730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2732</v>
      </c>
      <c r="B335" s="65" t="s">
        <v>2733</v>
      </c>
      <c r="C335" s="134" t="s">
        <v>2734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2732</v>
      </c>
      <c r="B336" s="65" t="s">
        <v>2735</v>
      </c>
      <c r="C336" s="134" t="s">
        <v>2736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2737</v>
      </c>
      <c r="B337" s="65" t="s">
        <v>2738</v>
      </c>
      <c r="C337" s="134" t="s">
        <v>2739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2737</v>
      </c>
      <c r="B338" s="65" t="s">
        <v>2740</v>
      </c>
      <c r="C338" s="134" t="s">
        <v>2741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2742</v>
      </c>
      <c r="B339" s="65" t="s">
        <v>2743</v>
      </c>
      <c r="C339" s="134" t="s">
        <v>2744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2742</v>
      </c>
      <c r="B340" s="65" t="s">
        <v>2745</v>
      </c>
      <c r="C340" s="134" t="s">
        <v>2746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2747</v>
      </c>
      <c r="B341" s="65" t="s">
        <v>2748</v>
      </c>
      <c r="C341" s="134" t="s">
        <v>2749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2747</v>
      </c>
      <c r="B342" s="65" t="s">
        <v>2750</v>
      </c>
      <c r="C342" s="134" t="s">
        <v>2751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2752</v>
      </c>
      <c r="C343" s="134" t="s">
        <v>2753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2754</v>
      </c>
      <c r="B344" s="182" t="s">
        <v>2755</v>
      </c>
      <c r="C344" s="134" t="s">
        <v>2754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2756</v>
      </c>
      <c r="C345" s="134" t="s">
        <v>2757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2758</v>
      </c>
      <c r="C346" s="134" t="s">
        <v>2759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2760</v>
      </c>
      <c r="C348" s="134" t="s">
        <v>2761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2762</v>
      </c>
      <c r="C349" s="134" t="s">
        <v>2763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2764</v>
      </c>
      <c r="B350" s="182" t="s">
        <v>2765</v>
      </c>
      <c r="C350" s="134" t="s">
        <v>2764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2766</v>
      </c>
      <c r="C351" s="134" t="s">
        <v>2767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2768</v>
      </c>
      <c r="C352" s="134" t="s">
        <v>2769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2770</v>
      </c>
      <c r="C356" s="134" t="s">
        <v>2771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2772</v>
      </c>
      <c r="C357" s="134" t="s">
        <v>2773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2774</v>
      </c>
      <c r="C359" s="134" t="s">
        <v>2775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2776</v>
      </c>
      <c r="C361" s="134" t="s">
        <v>2777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2778</v>
      </c>
      <c r="C362" s="134" t="s">
        <v>2779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2780</v>
      </c>
      <c r="C363" s="134" t="s">
        <v>2781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2782</v>
      </c>
      <c r="B364" s="182" t="s">
        <v>2783</v>
      </c>
      <c r="C364" s="134" t="s">
        <v>2782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2787</v>
      </c>
      <c r="B368" s="182" t="s">
        <v>2788</v>
      </c>
      <c r="C368" s="134" t="s">
        <v>2787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2800</v>
      </c>
      <c r="B380" s="65" t="s">
        <v>2801</v>
      </c>
      <c r="C380" s="134" t="s">
        <v>2800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2802</v>
      </c>
      <c r="B381" s="65" t="s">
        <v>2803</v>
      </c>
      <c r="C381" s="134" t="s">
        <v>2802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2804</v>
      </c>
      <c r="B382" s="65" t="s">
        <v>2805</v>
      </c>
      <c r="C382" s="134" t="s">
        <v>2804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2806</v>
      </c>
      <c r="B383" s="65" t="s">
        <v>2807</v>
      </c>
      <c r="C383" s="134" t="s">
        <v>2806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2808</v>
      </c>
      <c r="B384" s="65" t="s">
        <v>2809</v>
      </c>
      <c r="C384" s="134" t="s">
        <v>2808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2810</v>
      </c>
      <c r="B385" s="65" t="s">
        <v>2811</v>
      </c>
      <c r="C385" s="134" t="s">
        <v>2810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2812</v>
      </c>
      <c r="B386" s="182" t="s">
        <v>2813</v>
      </c>
      <c r="C386" s="134" t="s">
        <v>2812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2814</v>
      </c>
      <c r="B387" s="182" t="s">
        <v>2815</v>
      </c>
      <c r="C387" s="134" t="s">
        <v>2814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2816</v>
      </c>
      <c r="B388" s="182" t="s">
        <v>2817</v>
      </c>
      <c r="C388" s="134" t="s">
        <v>2816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2818</v>
      </c>
      <c r="B389" s="182" t="s">
        <v>2819</v>
      </c>
      <c r="C389" s="134" t="s">
        <v>2818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2820</v>
      </c>
      <c r="B390" s="286" t="s">
        <v>2821</v>
      </c>
      <c r="C390" s="287" t="s">
        <v>2820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2822</v>
      </c>
      <c r="B391" s="286" t="s">
        <v>2823</v>
      </c>
      <c r="C391" s="287" t="s">
        <v>2822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2824</v>
      </c>
      <c r="B392" s="286" t="s">
        <v>2825</v>
      </c>
      <c r="C392" s="287" t="s">
        <v>2824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2826</v>
      </c>
      <c r="B393" s="286" t="s">
        <v>2827</v>
      </c>
      <c r="C393" s="287" t="s">
        <v>2826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2828</v>
      </c>
      <c r="B394" s="286" t="s">
        <v>2829</v>
      </c>
      <c r="C394" s="287" t="s">
        <v>2828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2830</v>
      </c>
      <c r="B395" s="286" t="s">
        <v>2831</v>
      </c>
      <c r="C395" s="287" t="s">
        <v>2830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2832</v>
      </c>
      <c r="B396" s="86" t="s">
        <v>2833</v>
      </c>
      <c r="C396" s="255" t="s">
        <v>2832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5" t="s">
        <v>2834</v>
      </c>
      <c r="B2" s="386"/>
      <c r="C2" s="386"/>
      <c r="D2" s="386"/>
      <c r="E2" s="386"/>
      <c r="F2" s="386"/>
      <c r="G2" s="42"/>
      <c r="H2" s="42"/>
      <c r="I2" s="42"/>
      <c r="J2" s="42"/>
      <c r="K2" s="42"/>
      <c r="L2" s="42"/>
      <c r="M2" s="42"/>
      <c r="N2" s="42"/>
      <c r="O2" s="42"/>
      <c r="P2" s="42"/>
      <c r="Q2" s="42"/>
      <c r="R2" s="42"/>
      <c r="S2" s="42"/>
      <c r="T2" s="42"/>
      <c r="U2" s="42"/>
      <c r="V2" s="42"/>
      <c r="W2" s="42"/>
      <c r="X2" s="42"/>
      <c r="Y2" s="42"/>
    </row>
    <row r="3" spans="1:25" s="174" customFormat="1" ht="48" x14ac:dyDescent="0.2">
      <c r="A3" s="311" t="s">
        <v>2835</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2836</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2837</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2838</v>
      </c>
      <c r="B7" s="64" t="s">
        <v>2839</v>
      </c>
      <c r="C7" s="139" t="s">
        <v>2838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2840</v>
      </c>
      <c r="B8" s="64" t="s">
        <v>2841</v>
      </c>
      <c r="C8" s="139" t="s">
        <v>2840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2842</v>
      </c>
      <c r="B9" s="64" t="s">
        <v>2843</v>
      </c>
      <c r="C9" s="139" t="s">
        <v>2842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2844</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2845</v>
      </c>
      <c r="B11" s="64" t="s">
        <v>2846</v>
      </c>
      <c r="C11" s="139" t="s">
        <v>2845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2847</v>
      </c>
      <c r="B12" s="64" t="s">
        <v>2848</v>
      </c>
      <c r="C12" s="139" t="s">
        <v>2847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2849</v>
      </c>
      <c r="B13" s="64" t="s">
        <v>2850</v>
      </c>
      <c r="C13" s="139" t="s">
        <v>2849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2851</v>
      </c>
      <c r="B14" s="64" t="s">
        <v>2852</v>
      </c>
      <c r="C14" s="139" t="s">
        <v>2851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2853</v>
      </c>
      <c r="B15" s="64" t="s">
        <v>2854</v>
      </c>
      <c r="C15" s="139" t="s">
        <v>2853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2855</v>
      </c>
      <c r="B16" s="64" t="s">
        <v>2856</v>
      </c>
      <c r="C16" s="139" t="s">
        <v>2855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2857</v>
      </c>
      <c r="B17" s="64" t="s">
        <v>2858</v>
      </c>
      <c r="C17" s="139" t="s">
        <v>2857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2859</v>
      </c>
      <c r="B18" s="64" t="s">
        <v>2860</v>
      </c>
      <c r="C18" s="139" t="s">
        <v>2859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2861</v>
      </c>
      <c r="B19" s="64" t="s">
        <v>2862</v>
      </c>
      <c r="C19" s="139" t="s">
        <v>2861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2863</v>
      </c>
      <c r="B20" s="64" t="s">
        <v>2864</v>
      </c>
      <c r="C20" s="139" t="s">
        <v>2863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2865</v>
      </c>
      <c r="B21" s="64" t="s">
        <v>2866</v>
      </c>
      <c r="C21" s="139" t="s">
        <v>2865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2867</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2868</v>
      </c>
      <c r="B23" s="64" t="s">
        <v>2869</v>
      </c>
      <c r="C23" s="139" t="s">
        <v>2868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2870</v>
      </c>
      <c r="B24" s="64" t="s">
        <v>2871</v>
      </c>
      <c r="C24" s="139" t="s">
        <v>2870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2872</v>
      </c>
      <c r="B25" s="64" t="s">
        <v>2873</v>
      </c>
      <c r="C25" s="139" t="s">
        <v>2872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2874</v>
      </c>
      <c r="B26" s="64" t="s">
        <v>2875</v>
      </c>
      <c r="C26" s="139" t="s">
        <v>2874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2876</v>
      </c>
      <c r="B27" s="64" t="s">
        <v>2877</v>
      </c>
      <c r="C27" s="139" t="s">
        <v>2876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2878</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2879</v>
      </c>
      <c r="B29" s="64" t="s">
        <v>2880</v>
      </c>
      <c r="C29" s="139" t="s">
        <v>2879</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2881</v>
      </c>
      <c r="B30" s="64" t="s">
        <v>2882</v>
      </c>
      <c r="C30" s="139" t="s">
        <v>2881</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2883</v>
      </c>
      <c r="B31" s="64" t="s">
        <v>2884</v>
      </c>
      <c r="C31" s="139" t="s">
        <v>2883</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2885</v>
      </c>
      <c r="B32" s="64" t="s">
        <v>2886</v>
      </c>
      <c r="C32" s="139" t="s">
        <v>2885</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2887</v>
      </c>
      <c r="B33" s="64" t="s">
        <v>2888</v>
      </c>
      <c r="C33" s="139" t="s">
        <v>2887</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2889</v>
      </c>
      <c r="B34" s="64" t="s">
        <v>2890</v>
      </c>
      <c r="C34" s="139" t="s">
        <v>2889</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2891</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2892</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2893</v>
      </c>
      <c r="B37" s="64" t="s">
        <v>2894</v>
      </c>
      <c r="C37" s="139" t="s">
        <v>2893</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2895</v>
      </c>
      <c r="B38" s="64" t="s">
        <v>2896</v>
      </c>
      <c r="C38" s="139" t="s">
        <v>2895</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2897</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2898</v>
      </c>
      <c r="B40" s="64" t="s">
        <v>2899</v>
      </c>
      <c r="C40" s="139" t="s">
        <v>2898</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2900</v>
      </c>
      <c r="B41" s="64" t="s">
        <v>2901</v>
      </c>
      <c r="C41" s="139" t="s">
        <v>2900</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2902</v>
      </c>
      <c r="B42" s="64" t="s">
        <v>2903</v>
      </c>
      <c r="C42" s="139" t="s">
        <v>2902</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2904</v>
      </c>
      <c r="B43" s="64" t="s">
        <v>2905</v>
      </c>
      <c r="C43" s="139" t="s">
        <v>2904</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2906</v>
      </c>
      <c r="B44" s="64" t="s">
        <v>2907</v>
      </c>
      <c r="C44" s="139" t="s">
        <v>2906</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2908</v>
      </c>
      <c r="B45" s="64" t="s">
        <v>2909</v>
      </c>
      <c r="C45" s="139" t="s">
        <v>2908</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2910</v>
      </c>
      <c r="B46" s="64" t="s">
        <v>2911</v>
      </c>
      <c r="C46" s="139" t="s">
        <v>2910</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2912</v>
      </c>
      <c r="B47" s="64" t="s">
        <v>2913</v>
      </c>
      <c r="C47" s="139" t="s">
        <v>2912</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2914</v>
      </c>
      <c r="B48" s="64" t="s">
        <v>2915</v>
      </c>
      <c r="C48" s="139" t="s">
        <v>2914</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2916</v>
      </c>
      <c r="B49" s="64" t="s">
        <v>2917</v>
      </c>
      <c r="C49" s="139" t="s">
        <v>2916</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2918</v>
      </c>
      <c r="B50" s="64" t="s">
        <v>2919</v>
      </c>
      <c r="C50" s="139" t="s">
        <v>2918</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2920</v>
      </c>
      <c r="B51" s="64" t="s">
        <v>2921</v>
      </c>
      <c r="C51" s="139" t="s">
        <v>2920</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2922</v>
      </c>
      <c r="B52" s="64" t="s">
        <v>2923</v>
      </c>
      <c r="C52" s="139" t="s">
        <v>2922</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2924</v>
      </c>
      <c r="B53" s="64" t="s">
        <v>2925</v>
      </c>
      <c r="C53" s="139" t="s">
        <v>2924</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2926</v>
      </c>
      <c r="B54" s="64" t="s">
        <v>2927</v>
      </c>
      <c r="C54" s="139" t="s">
        <v>2926</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2928</v>
      </c>
      <c r="B55" s="64" t="s">
        <v>2929</v>
      </c>
      <c r="C55" s="139" t="s">
        <v>2928</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2930</v>
      </c>
      <c r="B56" s="64" t="s">
        <v>2931</v>
      </c>
      <c r="C56" s="139" t="s">
        <v>2930</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2932</v>
      </c>
      <c r="B57" s="64" t="s">
        <v>2933</v>
      </c>
      <c r="C57" s="139" t="s">
        <v>2932</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2934</v>
      </c>
      <c r="B58" s="64" t="s">
        <v>2935</v>
      </c>
      <c r="C58" s="139" t="s">
        <v>2934</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2936</v>
      </c>
      <c r="B59" s="64" t="s">
        <v>2937</v>
      </c>
      <c r="C59" s="139" t="s">
        <v>2936</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2938</v>
      </c>
      <c r="B60" s="64" t="s">
        <v>2939</v>
      </c>
      <c r="C60" s="139" t="s">
        <v>2938</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2940</v>
      </c>
      <c r="B61" s="64" t="s">
        <v>2941</v>
      </c>
      <c r="C61" s="139" t="s">
        <v>2940</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2942</v>
      </c>
      <c r="B62" s="64" t="s">
        <v>2943</v>
      </c>
      <c r="C62" s="139" t="s">
        <v>2942</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2944</v>
      </c>
      <c r="B63" s="64" t="s">
        <v>2945</v>
      </c>
      <c r="C63" s="139" t="s">
        <v>2944</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2946</v>
      </c>
      <c r="B64" s="64" t="s">
        <v>2947</v>
      </c>
      <c r="C64" s="139" t="s">
        <v>2946</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2948</v>
      </c>
      <c r="B65" s="64" t="s">
        <v>2949</v>
      </c>
      <c r="C65" s="139" t="s">
        <v>2948</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2950</v>
      </c>
      <c r="B66" s="64" t="s">
        <v>2951</v>
      </c>
      <c r="C66" s="139" t="s">
        <v>2950</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2952</v>
      </c>
      <c r="B67" s="64" t="s">
        <v>2953</v>
      </c>
      <c r="C67" s="139" t="s">
        <v>2952</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2954</v>
      </c>
      <c r="B68" s="64" t="s">
        <v>2955</v>
      </c>
      <c r="C68" s="139" t="s">
        <v>2954</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2956</v>
      </c>
      <c r="B69" s="64" t="s">
        <v>2957</v>
      </c>
      <c r="C69" s="139" t="s">
        <v>2956</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2958</v>
      </c>
      <c r="B70" s="64" t="s">
        <v>2959</v>
      </c>
      <c r="C70" s="139" t="s">
        <v>2958</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2960</v>
      </c>
      <c r="B71" s="64" t="s">
        <v>2961</v>
      </c>
      <c r="C71" s="139" t="s">
        <v>2960</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2962</v>
      </c>
      <c r="B72" s="64" t="s">
        <v>2963</v>
      </c>
      <c r="C72" s="139" t="s">
        <v>2962</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2964</v>
      </c>
      <c r="B73" s="64" t="s">
        <v>2965</v>
      </c>
      <c r="C73" s="139" t="s">
        <v>2964</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2966</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2967</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2968</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2969</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2970</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2971</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2972</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2973</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2974</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2975</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2976</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2977</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2978</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2979</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2980</v>
      </c>
      <c r="B88" s="64" t="s">
        <v>2981</v>
      </c>
      <c r="C88" s="139" t="s">
        <v>2980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2982</v>
      </c>
      <c r="B89" s="64" t="s">
        <v>2983</v>
      </c>
      <c r="C89" s="139" t="s">
        <v>2982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2984</v>
      </c>
      <c r="B90" s="64" t="s">
        <v>2985</v>
      </c>
      <c r="C90" s="139" t="s">
        <v>2984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2986</v>
      </c>
      <c r="B91" s="64" t="s">
        <v>1608</v>
      </c>
      <c r="C91" s="139" t="s">
        <v>2986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2987</v>
      </c>
      <c r="B92" s="64" t="s">
        <v>2988</v>
      </c>
      <c r="C92" s="139" t="s">
        <v>2987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2989</v>
      </c>
      <c r="B93" s="64" t="s">
        <v>2990</v>
      </c>
      <c r="C93" s="139" t="s">
        <v>2989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2991</v>
      </c>
      <c r="B94" s="64" t="s">
        <v>2992</v>
      </c>
      <c r="C94" s="139" t="s">
        <v>2991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2993</v>
      </c>
      <c r="B95" s="64" t="s">
        <v>2994</v>
      </c>
      <c r="C95" s="139" t="s">
        <v>2993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2995</v>
      </c>
      <c r="B96" s="64" t="s">
        <v>2996</v>
      </c>
      <c r="C96" s="139" t="s">
        <v>2995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2997</v>
      </c>
      <c r="B97" s="64" t="s">
        <v>2998</v>
      </c>
      <c r="C97" s="139" t="s">
        <v>2997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2999</v>
      </c>
      <c r="B98" s="64" t="s">
        <v>3000</v>
      </c>
      <c r="C98" s="139" t="s">
        <v>2999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3001</v>
      </c>
      <c r="B99" s="64" t="s">
        <v>3002</v>
      </c>
      <c r="C99" s="139" t="s">
        <v>3001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3003</v>
      </c>
      <c r="B100" s="64" t="s">
        <v>3004</v>
      </c>
      <c r="C100" s="139" t="s">
        <v>3003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3005</v>
      </c>
      <c r="B101" s="64" t="s">
        <v>3006</v>
      </c>
      <c r="C101" s="139" t="s">
        <v>3005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3007</v>
      </c>
      <c r="B102" s="64" t="s">
        <v>3008</v>
      </c>
      <c r="C102" s="139" t="s">
        <v>3007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3009</v>
      </c>
      <c r="B103" s="64" t="s">
        <v>3010</v>
      </c>
      <c r="C103" s="139" t="s">
        <v>3009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3011</v>
      </c>
      <c r="B104" s="64" t="s">
        <v>3012</v>
      </c>
      <c r="C104" s="139" t="s">
        <v>3011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3013</v>
      </c>
      <c r="B105" s="64" t="s">
        <v>3014</v>
      </c>
      <c r="C105" s="139" t="s">
        <v>3013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3015</v>
      </c>
      <c r="B106" s="64" t="s">
        <v>3016</v>
      </c>
      <c r="C106" s="139" t="s">
        <v>3015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3017</v>
      </c>
      <c r="B107" s="64" t="s">
        <v>3018</v>
      </c>
      <c r="C107" s="139" t="s">
        <v>3017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3019</v>
      </c>
      <c r="B108" s="64" t="s">
        <v>3020</v>
      </c>
      <c r="C108" s="139" t="s">
        <v>3019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3021</v>
      </c>
      <c r="B109" s="64" t="s">
        <v>3022</v>
      </c>
      <c r="C109" s="139" t="s">
        <v>3021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3023</v>
      </c>
      <c r="B110" s="64" t="s">
        <v>3024</v>
      </c>
      <c r="C110" s="139" t="s">
        <v>3023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3025</v>
      </c>
      <c r="B111" s="64" t="s">
        <v>3026</v>
      </c>
      <c r="C111" s="139" t="s">
        <v>3025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3027</v>
      </c>
      <c r="B112" s="64" t="s">
        <v>3028</v>
      </c>
      <c r="C112" s="139" t="s">
        <v>3027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3029</v>
      </c>
      <c r="B113" s="64" t="s">
        <v>3030</v>
      </c>
      <c r="C113" s="139" t="s">
        <v>3029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3031</v>
      </c>
      <c r="B114" s="64" t="s">
        <v>3032</v>
      </c>
      <c r="C114" s="139" t="s">
        <v>3031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3033</v>
      </c>
      <c r="B115" s="64" t="s">
        <v>3034</v>
      </c>
      <c r="C115" s="139" t="s">
        <v>3033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3035</v>
      </c>
      <c r="B116" s="64" t="s">
        <v>3036</v>
      </c>
      <c r="C116" s="139" t="s">
        <v>3035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3037</v>
      </c>
      <c r="B117" s="64" t="s">
        <v>3038</v>
      </c>
      <c r="C117" s="139" t="s">
        <v>3037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3039</v>
      </c>
      <c r="B118" s="64" t="s">
        <v>3040</v>
      </c>
      <c r="C118" s="139" t="s">
        <v>3039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3041</v>
      </c>
      <c r="B119" s="64" t="s">
        <v>3042</v>
      </c>
      <c r="C119" s="139" t="s">
        <v>3041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3043</v>
      </c>
      <c r="B120" s="64" t="s">
        <v>3044</v>
      </c>
      <c r="C120" s="139" t="s">
        <v>3043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3045</v>
      </c>
      <c r="B121" s="64" t="s">
        <v>3046</v>
      </c>
      <c r="C121" s="139" t="s">
        <v>3045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3047</v>
      </c>
      <c r="B122" s="64" t="s">
        <v>3048</v>
      </c>
      <c r="C122" s="139" t="s">
        <v>3047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3049</v>
      </c>
      <c r="B123" s="64" t="s">
        <v>3050</v>
      </c>
      <c r="C123" s="139" t="s">
        <v>3049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3051</v>
      </c>
      <c r="B124" s="64" t="s">
        <v>3052</v>
      </c>
      <c r="C124" s="139" t="s">
        <v>3051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3053</v>
      </c>
      <c r="B125" s="64" t="s">
        <v>3054</v>
      </c>
      <c r="C125" s="139" t="s">
        <v>3053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3055</v>
      </c>
      <c r="B126" s="64" t="s">
        <v>3056</v>
      </c>
      <c r="C126" s="139" t="s">
        <v>3055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3057</v>
      </c>
      <c r="B127" s="64" t="s">
        <v>3058</v>
      </c>
      <c r="C127" s="139" t="s">
        <v>3057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3059</v>
      </c>
      <c r="B128" s="64" t="s">
        <v>3060</v>
      </c>
      <c r="C128" s="139" t="s">
        <v>3059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3061</v>
      </c>
      <c r="B129" s="64" t="s">
        <v>3062</v>
      </c>
      <c r="C129" s="139" t="s">
        <v>3061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3063</v>
      </c>
      <c r="B130" s="64" t="s">
        <v>3064</v>
      </c>
      <c r="C130" s="139" t="s">
        <v>3063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3065</v>
      </c>
      <c r="B131" s="64" t="s">
        <v>3066</v>
      </c>
      <c r="C131" s="139" t="s">
        <v>3065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3067</v>
      </c>
      <c r="B132" s="64" t="s">
        <v>3068</v>
      </c>
      <c r="C132" s="139" t="s">
        <v>3067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3069</v>
      </c>
      <c r="B133" s="64" t="s">
        <v>3070</v>
      </c>
      <c r="C133" s="139" t="s">
        <v>3069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3071</v>
      </c>
      <c r="B134" s="64" t="s">
        <v>3072</v>
      </c>
      <c r="C134" s="139" t="s">
        <v>3071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3073</v>
      </c>
      <c r="B135" s="64" t="s">
        <v>3074</v>
      </c>
      <c r="C135" s="139" t="s">
        <v>3073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3075</v>
      </c>
      <c r="B136" s="64" t="s">
        <v>3076</v>
      </c>
      <c r="C136" s="139" t="s">
        <v>3075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3077</v>
      </c>
      <c r="B137" s="64" t="s">
        <v>1635</v>
      </c>
      <c r="C137" s="139" t="s">
        <v>3077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3078</v>
      </c>
      <c r="B138" s="183" t="s">
        <v>3079</v>
      </c>
      <c r="C138" s="139" t="s">
        <v>3078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3080</v>
      </c>
      <c r="B139" s="64" t="s">
        <v>3081</v>
      </c>
      <c r="C139" s="139" t="s">
        <v>3080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3082</v>
      </c>
      <c r="B140" s="64" t="s">
        <v>3083</v>
      </c>
      <c r="C140" s="139" t="s">
        <v>3082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3084</v>
      </c>
      <c r="C141" s="256" t="s">
        <v>3085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7"/>
      <c r="E143" s="388"/>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89" t="s">
        <v>3086</v>
      </c>
      <c r="B2" s="390"/>
      <c r="C2" s="390"/>
      <c r="D2" s="390"/>
      <c r="E2" s="390"/>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3087</v>
      </c>
      <c r="B5" s="84" t="s">
        <v>3088</v>
      </c>
      <c r="C5" s="254" t="s">
        <v>3087</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3089</v>
      </c>
      <c r="B6" s="85" t="s">
        <v>3090</v>
      </c>
      <c r="C6" s="134" t="s">
        <v>3089</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3091</v>
      </c>
      <c r="C7" s="134" t="s">
        <v>3092</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3093</v>
      </c>
      <c r="C8" s="134" t="s">
        <v>3094</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3095</v>
      </c>
      <c r="C9" s="134" t="s">
        <v>3096</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3097</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3098</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3099</v>
      </c>
      <c r="C12" s="134" t="s">
        <v>3100</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3101</v>
      </c>
      <c r="C13" s="134" t="s">
        <v>3102</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3103</v>
      </c>
      <c r="C14" s="134" t="s">
        <v>3104</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3105</v>
      </c>
      <c r="C15" s="134" t="s">
        <v>3106</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3107</v>
      </c>
      <c r="C16" s="134" t="s">
        <v>3108</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3109</v>
      </c>
      <c r="C17" s="134" t="s">
        <v>3110</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3111</v>
      </c>
      <c r="C18" s="134" t="s">
        <v>3112</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3113</v>
      </c>
      <c r="C19" s="134" t="s">
        <v>3114</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3115</v>
      </c>
      <c r="C20" s="134" t="s">
        <v>3116</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3117</v>
      </c>
      <c r="C21" s="134" t="s">
        <v>3118</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3119</v>
      </c>
      <c r="B22" s="85" t="s">
        <v>3120</v>
      </c>
      <c r="C22" s="134" t="s">
        <v>3119</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3121</v>
      </c>
      <c r="C23" s="134" t="s">
        <v>3122</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3093</v>
      </c>
      <c r="C24" s="134" t="s">
        <v>3123</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3095</v>
      </c>
      <c r="C25" s="134" t="s">
        <v>3124</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3125</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3126</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3099</v>
      </c>
      <c r="C28" s="134" t="s">
        <v>3127</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3101</v>
      </c>
      <c r="C29" s="134" t="s">
        <v>3128</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3129</v>
      </c>
      <c r="C30" s="134" t="s">
        <v>3130</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3105</v>
      </c>
      <c r="C31" s="134" t="s">
        <v>3131</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3107</v>
      </c>
      <c r="C32" s="134" t="s">
        <v>3132</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3109</v>
      </c>
      <c r="C33" s="134" t="s">
        <v>3133</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3111</v>
      </c>
      <c r="C34" s="134" t="s">
        <v>3134</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3113</v>
      </c>
      <c r="C35" s="134" t="s">
        <v>3135</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3115</v>
      </c>
      <c r="C36" s="134" t="s">
        <v>3136</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3117</v>
      </c>
      <c r="C37" s="134" t="s">
        <v>3137</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3138</v>
      </c>
      <c r="B38" s="85" t="s">
        <v>3139</v>
      </c>
      <c r="C38" s="134" t="s">
        <v>3138</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3140</v>
      </c>
      <c r="B39" s="85" t="s">
        <v>3141</v>
      </c>
      <c r="C39" s="134" t="s">
        <v>3140</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3142</v>
      </c>
      <c r="C40" s="134" t="s">
        <v>3143</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3144</v>
      </c>
      <c r="C41" s="134" t="s">
        <v>3145</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3146</v>
      </c>
      <c r="C42" s="134" t="s">
        <v>3147</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3148</v>
      </c>
      <c r="C43" s="134" t="s">
        <v>3149</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3150</v>
      </c>
      <c r="B44" s="85" t="s">
        <v>3151</v>
      </c>
      <c r="C44" s="134" t="s">
        <v>3150</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3142</v>
      </c>
      <c r="C45" s="134" t="s">
        <v>3152</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3144</v>
      </c>
      <c r="C46" s="134" t="s">
        <v>3153</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3146</v>
      </c>
      <c r="C47" s="134" t="s">
        <v>3154</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3148</v>
      </c>
      <c r="C48" s="255" t="s">
        <v>3155</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90"/>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1" zoomScale="130" zoomScaleNormal="13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2" t="s">
        <v>3156</v>
      </c>
      <c r="B2" s="390"/>
      <c r="C2" s="390"/>
      <c r="D2" s="390"/>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3158</v>
      </c>
      <c r="C5" s="138" t="s">
        <v>3159</v>
      </c>
      <c r="D5" s="198">
        <v>758895.74</v>
      </c>
      <c r="E5" s="31"/>
      <c r="F5" s="31"/>
      <c r="G5" s="31"/>
      <c r="H5" s="31"/>
      <c r="I5" s="31"/>
      <c r="J5" s="31"/>
      <c r="K5" s="31"/>
      <c r="L5" s="31"/>
      <c r="M5" s="31"/>
      <c r="N5" s="31"/>
      <c r="O5" s="31"/>
      <c r="P5" s="31"/>
      <c r="Q5" s="31"/>
      <c r="R5" s="31"/>
      <c r="S5" s="31"/>
      <c r="T5" s="31"/>
      <c r="U5" s="31"/>
    </row>
    <row r="6" spans="1:24" ht="24" x14ac:dyDescent="0.2">
      <c r="A6" s="88"/>
      <c r="B6" s="134" t="s">
        <v>3160</v>
      </c>
      <c r="C6" s="139" t="s">
        <v>3161</v>
      </c>
      <c r="D6" s="34">
        <f>D7+D8+D17+D18+D24</f>
        <v>1191420.3599999999</v>
      </c>
      <c r="E6" s="232"/>
      <c r="F6" s="31"/>
      <c r="G6" s="31"/>
      <c r="H6" s="31"/>
      <c r="I6" s="31"/>
      <c r="J6" s="31"/>
      <c r="K6" s="31"/>
      <c r="L6" s="31"/>
      <c r="M6" s="31"/>
      <c r="N6" s="31"/>
      <c r="O6" s="31"/>
      <c r="P6" s="31"/>
      <c r="Q6" s="31"/>
      <c r="R6" s="31"/>
      <c r="S6" s="31"/>
      <c r="T6" s="31"/>
      <c r="U6" s="31"/>
    </row>
    <row r="7" spans="1:24" ht="12.75" customHeight="1" x14ac:dyDescent="0.2">
      <c r="A7" s="88"/>
      <c r="B7" s="89" t="s">
        <v>3162</v>
      </c>
      <c r="C7" s="139" t="s">
        <v>3163</v>
      </c>
      <c r="D7" s="199"/>
      <c r="E7" s="31"/>
      <c r="F7" s="31"/>
      <c r="G7" s="31"/>
      <c r="H7" s="31"/>
      <c r="I7" s="31"/>
      <c r="J7" s="31"/>
      <c r="K7" s="31"/>
      <c r="L7" s="31"/>
      <c r="M7" s="31"/>
      <c r="N7" s="31"/>
      <c r="O7" s="31"/>
      <c r="P7" s="31"/>
      <c r="Q7" s="31"/>
      <c r="R7" s="31"/>
      <c r="S7" s="31"/>
      <c r="T7" s="31"/>
      <c r="U7" s="31"/>
    </row>
    <row r="8" spans="1:24" ht="12.75" customHeight="1" x14ac:dyDescent="0.2">
      <c r="A8" s="88" t="s">
        <v>3</v>
      </c>
      <c r="B8" s="89" t="s">
        <v>3164</v>
      </c>
      <c r="C8" s="139" t="s">
        <v>3165</v>
      </c>
      <c r="D8" s="34">
        <f>SUM(D9:D16)</f>
        <v>990369.11</v>
      </c>
      <c r="E8" s="31"/>
      <c r="F8" s="31"/>
      <c r="G8" s="31"/>
      <c r="H8" s="31"/>
      <c r="I8" s="31"/>
      <c r="J8" s="31"/>
      <c r="K8" s="31"/>
      <c r="L8" s="31"/>
      <c r="M8" s="31"/>
      <c r="N8" s="31"/>
      <c r="O8" s="31"/>
      <c r="P8" s="31"/>
      <c r="Q8" s="31"/>
      <c r="R8" s="31"/>
      <c r="S8" s="31"/>
      <c r="T8" s="31"/>
      <c r="U8" s="31"/>
    </row>
    <row r="9" spans="1:24" ht="12.75" customHeight="1" x14ac:dyDescent="0.2">
      <c r="A9" s="63" t="s">
        <v>2440</v>
      </c>
      <c r="B9" s="64" t="s">
        <v>2441</v>
      </c>
      <c r="C9" s="139" t="s">
        <v>3166</v>
      </c>
      <c r="D9" s="199">
        <v>391998.48</v>
      </c>
      <c r="E9" s="31"/>
      <c r="F9" s="31"/>
      <c r="G9" s="31"/>
      <c r="H9" s="31"/>
      <c r="I9" s="31"/>
      <c r="J9" s="31"/>
      <c r="K9" s="31"/>
      <c r="L9" s="31"/>
      <c r="M9" s="31"/>
      <c r="N9" s="31"/>
      <c r="O9" s="31"/>
      <c r="P9" s="31"/>
      <c r="Q9" s="31"/>
      <c r="R9" s="31"/>
      <c r="S9" s="31"/>
      <c r="T9" s="31"/>
      <c r="U9" s="31"/>
    </row>
    <row r="10" spans="1:24" ht="12.75" customHeight="1" x14ac:dyDescent="0.2">
      <c r="A10" s="63" t="s">
        <v>2442</v>
      </c>
      <c r="B10" s="64" t="s">
        <v>2443</v>
      </c>
      <c r="C10" s="139" t="s">
        <v>3167</v>
      </c>
      <c r="D10" s="199">
        <v>275514.21999999997</v>
      </c>
      <c r="E10" s="31"/>
      <c r="F10" s="31"/>
      <c r="G10" s="31"/>
      <c r="H10" s="31"/>
      <c r="I10" s="31"/>
      <c r="J10" s="31"/>
      <c r="K10" s="31"/>
      <c r="L10" s="31"/>
      <c r="M10" s="31"/>
      <c r="N10" s="31"/>
      <c r="O10" s="31"/>
      <c r="P10" s="31"/>
      <c r="Q10" s="31"/>
      <c r="R10" s="31"/>
      <c r="S10" s="31"/>
      <c r="T10" s="31"/>
      <c r="U10" s="31"/>
    </row>
    <row r="11" spans="1:24" ht="12.75" customHeight="1" x14ac:dyDescent="0.2">
      <c r="A11" s="63" t="s">
        <v>2444</v>
      </c>
      <c r="B11" s="64" t="s">
        <v>3168</v>
      </c>
      <c r="C11" s="139" t="s">
        <v>3169</v>
      </c>
      <c r="D11" s="199">
        <v>5464.69</v>
      </c>
      <c r="E11" s="31"/>
      <c r="F11" s="31"/>
      <c r="G11" s="31"/>
      <c r="H11" s="31"/>
      <c r="I11" s="31"/>
      <c r="J11" s="31"/>
      <c r="K11" s="31"/>
      <c r="L11" s="31"/>
      <c r="M11" s="31"/>
      <c r="N11" s="31"/>
      <c r="O11" s="31"/>
      <c r="P11" s="31"/>
      <c r="Q11" s="31"/>
      <c r="R11" s="31"/>
      <c r="S11" s="31"/>
      <c r="T11" s="31"/>
      <c r="U11" s="31"/>
    </row>
    <row r="12" spans="1:24" ht="12.75" customHeight="1" x14ac:dyDescent="0.2">
      <c r="A12" s="63" t="s">
        <v>2452</v>
      </c>
      <c r="B12" s="64" t="s">
        <v>2453</v>
      </c>
      <c r="C12" s="139" t="s">
        <v>3170</v>
      </c>
      <c r="D12" s="199">
        <v>16526.36</v>
      </c>
      <c r="E12" s="31"/>
      <c r="F12" s="31"/>
      <c r="G12" s="31"/>
      <c r="H12" s="31"/>
      <c r="I12" s="31"/>
      <c r="J12" s="31"/>
      <c r="K12" s="31"/>
      <c r="L12" s="31"/>
      <c r="M12" s="31"/>
      <c r="N12" s="31"/>
      <c r="O12" s="31"/>
      <c r="P12" s="31"/>
      <c r="Q12" s="31"/>
      <c r="R12" s="31"/>
      <c r="S12" s="31"/>
      <c r="T12" s="31"/>
      <c r="U12" s="31"/>
    </row>
    <row r="13" spans="1:24" ht="12.75" x14ac:dyDescent="0.2">
      <c r="A13" s="70" t="s">
        <v>2454</v>
      </c>
      <c r="B13" s="65" t="s">
        <v>3171</v>
      </c>
      <c r="C13" s="139" t="s">
        <v>3172</v>
      </c>
      <c r="D13" s="199">
        <v>38505.68</v>
      </c>
      <c r="E13" s="232"/>
      <c r="F13" s="31"/>
      <c r="G13" s="31"/>
      <c r="H13" s="31"/>
      <c r="I13" s="31"/>
      <c r="J13" s="31"/>
      <c r="K13" s="31"/>
      <c r="L13" s="31"/>
      <c r="M13" s="31"/>
      <c r="N13" s="31"/>
      <c r="O13" s="31"/>
      <c r="P13" s="31"/>
      <c r="Q13" s="31"/>
      <c r="R13" s="31"/>
      <c r="S13" s="31"/>
      <c r="T13" s="31"/>
      <c r="U13" s="31"/>
    </row>
    <row r="14" spans="1:24" ht="12.75" customHeight="1" x14ac:dyDescent="0.2">
      <c r="A14" s="70" t="s">
        <v>2470</v>
      </c>
      <c r="B14" s="65" t="s">
        <v>2471</v>
      </c>
      <c r="C14" s="139" t="s">
        <v>3173</v>
      </c>
      <c r="D14" s="199">
        <v>80373.63</v>
      </c>
      <c r="E14" s="31"/>
      <c r="F14" s="31"/>
      <c r="G14" s="31"/>
      <c r="H14" s="31"/>
      <c r="I14" s="31"/>
      <c r="J14" s="31"/>
      <c r="K14" s="31"/>
      <c r="L14" s="31"/>
      <c r="M14" s="31"/>
      <c r="N14" s="31"/>
      <c r="O14" s="31"/>
      <c r="P14" s="31"/>
      <c r="Q14" s="31"/>
      <c r="R14" s="31"/>
      <c r="S14" s="31"/>
      <c r="T14" s="31"/>
      <c r="U14" s="31"/>
    </row>
    <row r="15" spans="1:24" ht="12.75" customHeight="1" x14ac:dyDescent="0.2">
      <c r="A15" s="70" t="s">
        <v>2472</v>
      </c>
      <c r="B15" s="65" t="s">
        <v>2473</v>
      </c>
      <c r="C15" s="139" t="s">
        <v>3174</v>
      </c>
      <c r="D15" s="199">
        <v>151981.19</v>
      </c>
      <c r="E15" s="232"/>
      <c r="F15" s="31"/>
      <c r="G15" s="31"/>
      <c r="H15" s="31"/>
      <c r="I15" s="31"/>
      <c r="J15" s="31"/>
      <c r="K15" s="31"/>
      <c r="L15" s="31"/>
      <c r="M15" s="31"/>
      <c r="N15" s="31"/>
      <c r="O15" s="31"/>
      <c r="P15" s="31"/>
      <c r="Q15" s="31"/>
      <c r="R15" s="31"/>
      <c r="S15" s="31"/>
      <c r="T15" s="31"/>
      <c r="U15" s="31"/>
    </row>
    <row r="16" spans="1:24" ht="12.75" customHeight="1" x14ac:dyDescent="0.2">
      <c r="A16" s="70" t="s">
        <v>2474</v>
      </c>
      <c r="B16" s="65" t="s">
        <v>2475</v>
      </c>
      <c r="C16" s="139" t="s">
        <v>3175</v>
      </c>
      <c r="D16" s="199">
        <v>30004.86</v>
      </c>
      <c r="E16" s="31"/>
      <c r="F16" s="31"/>
      <c r="G16" s="31"/>
      <c r="H16" s="31"/>
      <c r="I16" s="31"/>
      <c r="J16" s="31"/>
      <c r="K16" s="31"/>
      <c r="L16" s="31"/>
      <c r="M16" s="31"/>
      <c r="N16" s="31"/>
      <c r="O16" s="31"/>
      <c r="P16" s="31"/>
      <c r="Q16" s="31"/>
      <c r="R16" s="31"/>
      <c r="S16" s="31"/>
      <c r="T16" s="31"/>
      <c r="U16" s="31"/>
    </row>
    <row r="17" spans="1:21" ht="12.75" customHeight="1" x14ac:dyDescent="0.2">
      <c r="A17" s="294" t="s">
        <v>2476</v>
      </c>
      <c r="B17" s="134" t="s">
        <v>3144</v>
      </c>
      <c r="C17" s="139" t="s">
        <v>3176</v>
      </c>
      <c r="D17" s="199">
        <v>140626.28</v>
      </c>
      <c r="E17" s="31"/>
      <c r="F17" s="31"/>
      <c r="G17" s="31"/>
      <c r="H17" s="31"/>
      <c r="I17" s="31"/>
      <c r="J17" s="31"/>
      <c r="K17" s="31"/>
      <c r="L17" s="31"/>
      <c r="M17" s="31"/>
      <c r="N17" s="31"/>
      <c r="O17" s="31"/>
      <c r="P17" s="31"/>
      <c r="Q17" s="31"/>
      <c r="R17" s="31"/>
      <c r="S17" s="31"/>
      <c r="T17" s="31"/>
      <c r="U17" s="31"/>
    </row>
    <row r="18" spans="1:21" ht="36" x14ac:dyDescent="0.2">
      <c r="A18" s="88" t="s">
        <v>3177</v>
      </c>
      <c r="B18" s="89" t="s">
        <v>3178</v>
      </c>
      <c r="C18" s="139" t="s">
        <v>3179</v>
      </c>
      <c r="D18" s="34">
        <f>SUM(D19:D23)</f>
        <v>57438.3</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3180</v>
      </c>
      <c r="C19" s="139" t="s">
        <v>3181</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3182</v>
      </c>
      <c r="B20" s="64" t="s">
        <v>2499</v>
      </c>
      <c r="C20" s="139" t="s">
        <v>3183</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3184</v>
      </c>
      <c r="B21" s="64" t="s">
        <v>2503</v>
      </c>
      <c r="C21" s="139" t="s">
        <v>3185</v>
      </c>
      <c r="D21" s="199"/>
      <c r="E21" s="31"/>
      <c r="F21" s="31"/>
      <c r="G21" s="31"/>
      <c r="H21" s="31"/>
      <c r="I21" s="31"/>
      <c r="J21" s="31"/>
      <c r="K21" s="31"/>
      <c r="L21" s="31"/>
      <c r="M21" s="31"/>
      <c r="N21" s="31"/>
      <c r="O21" s="31"/>
      <c r="P21" s="31"/>
      <c r="Q21" s="31"/>
      <c r="R21" s="31"/>
      <c r="S21" s="31"/>
      <c r="T21" s="31"/>
      <c r="U21" s="31"/>
    </row>
    <row r="22" spans="1:21" ht="24" x14ac:dyDescent="0.2">
      <c r="A22" s="63" t="s">
        <v>3186</v>
      </c>
      <c r="B22" s="64" t="s">
        <v>3187</v>
      </c>
      <c r="C22" s="139" t="s">
        <v>3188</v>
      </c>
      <c r="D22" s="199">
        <v>57438.3</v>
      </c>
      <c r="E22" s="31"/>
      <c r="F22" s="31"/>
      <c r="G22" s="31"/>
      <c r="H22" s="31"/>
      <c r="I22" s="31"/>
      <c r="J22" s="31"/>
      <c r="K22" s="31"/>
      <c r="L22" s="31"/>
      <c r="M22" s="31"/>
      <c r="N22" s="31"/>
      <c r="O22" s="31"/>
      <c r="P22" s="31"/>
      <c r="Q22" s="31"/>
      <c r="R22" s="31"/>
      <c r="S22" s="31"/>
      <c r="T22" s="31"/>
      <c r="U22" s="31"/>
    </row>
    <row r="23" spans="1:21" ht="24" x14ac:dyDescent="0.2">
      <c r="A23" s="63" t="s">
        <v>3189</v>
      </c>
      <c r="B23" s="64" t="s">
        <v>3190</v>
      </c>
      <c r="C23" s="139" t="s">
        <v>3191</v>
      </c>
      <c r="D23" s="199"/>
      <c r="E23" s="31"/>
      <c r="F23" s="31"/>
      <c r="G23" s="31"/>
      <c r="H23" s="31"/>
      <c r="I23" s="31"/>
      <c r="J23" s="31"/>
      <c r="K23" s="31"/>
      <c r="L23" s="31"/>
      <c r="M23" s="31"/>
      <c r="N23" s="31"/>
      <c r="O23" s="31"/>
      <c r="P23" s="31"/>
      <c r="Q23" s="31"/>
      <c r="R23" s="31"/>
      <c r="S23" s="31"/>
      <c r="T23" s="31"/>
      <c r="U23" s="31"/>
    </row>
    <row r="24" spans="1:21" ht="24" x14ac:dyDescent="0.2">
      <c r="A24" s="294" t="s">
        <v>2570</v>
      </c>
      <c r="B24" s="134" t="s">
        <v>3192</v>
      </c>
      <c r="C24" s="134" t="s">
        <v>3193</v>
      </c>
      <c r="D24" s="283">
        <v>2986.67</v>
      </c>
      <c r="E24" s="232"/>
      <c r="F24" s="31"/>
      <c r="G24" s="31"/>
      <c r="H24" s="31"/>
      <c r="I24" s="31"/>
      <c r="J24" s="31"/>
      <c r="K24" s="31"/>
      <c r="L24" s="31"/>
      <c r="M24" s="31"/>
      <c r="N24" s="31"/>
      <c r="O24" s="31"/>
      <c r="P24" s="31"/>
      <c r="Q24" s="31"/>
      <c r="R24" s="31"/>
      <c r="S24" s="31"/>
      <c r="T24" s="31"/>
      <c r="U24" s="31"/>
    </row>
    <row r="25" spans="1:21" ht="24" x14ac:dyDescent="0.2">
      <c r="A25" s="63"/>
      <c r="B25" s="134" t="s">
        <v>3194</v>
      </c>
      <c r="C25" s="139" t="s">
        <v>3195</v>
      </c>
      <c r="D25" s="34">
        <f>D26+D27+D36+D37+D43</f>
        <v>1186273.6000000001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3162</v>
      </c>
      <c r="C26" s="139" t="s">
        <v>3196</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3197</v>
      </c>
      <c r="C27" s="139" t="s">
        <v>3198</v>
      </c>
      <c r="D27" s="34">
        <f>SUM(D28:D35)</f>
        <v>972998.96</v>
      </c>
      <c r="E27" s="31"/>
      <c r="F27" s="31"/>
      <c r="G27" s="31"/>
      <c r="H27" s="31"/>
      <c r="I27" s="31"/>
      <c r="J27" s="31"/>
      <c r="K27" s="31"/>
      <c r="L27" s="31"/>
      <c r="M27" s="31"/>
      <c r="N27" s="31"/>
      <c r="O27" s="31"/>
      <c r="P27" s="31"/>
      <c r="Q27" s="31"/>
      <c r="R27" s="31"/>
      <c r="S27" s="31"/>
      <c r="T27" s="31"/>
      <c r="U27" s="31"/>
    </row>
    <row r="28" spans="1:21" ht="12.75" customHeight="1" x14ac:dyDescent="0.2">
      <c r="A28" s="63" t="s">
        <v>2440</v>
      </c>
      <c r="B28" s="64" t="s">
        <v>2441</v>
      </c>
      <c r="C28" s="139" t="s">
        <v>3199</v>
      </c>
      <c r="D28" s="199">
        <v>381627.56</v>
      </c>
      <c r="E28" s="31"/>
      <c r="F28" s="31"/>
      <c r="G28" s="31"/>
      <c r="H28" s="31"/>
      <c r="I28" s="31"/>
      <c r="J28" s="31"/>
      <c r="K28" s="31"/>
      <c r="L28" s="31"/>
      <c r="M28" s="31"/>
      <c r="N28" s="31"/>
      <c r="O28" s="31"/>
      <c r="P28" s="31"/>
      <c r="Q28" s="31"/>
      <c r="R28" s="31"/>
      <c r="S28" s="31"/>
      <c r="T28" s="31"/>
      <c r="U28" s="31"/>
    </row>
    <row r="29" spans="1:21" ht="12.75" customHeight="1" x14ac:dyDescent="0.2">
      <c r="A29" s="63" t="s">
        <v>2442</v>
      </c>
      <c r="B29" s="64" t="s">
        <v>2443</v>
      </c>
      <c r="C29" s="139" t="s">
        <v>3200</v>
      </c>
      <c r="D29" s="199">
        <v>265704.49</v>
      </c>
      <c r="E29" s="31"/>
      <c r="F29" s="31"/>
      <c r="G29" s="31"/>
      <c r="H29" s="31"/>
      <c r="I29" s="31"/>
      <c r="J29" s="31"/>
      <c r="K29" s="31"/>
      <c r="L29" s="31"/>
      <c r="M29" s="31"/>
      <c r="N29" s="31"/>
      <c r="O29" s="31"/>
      <c r="P29" s="31"/>
      <c r="Q29" s="31"/>
      <c r="R29" s="31"/>
      <c r="S29" s="31"/>
      <c r="T29" s="31"/>
      <c r="U29" s="31"/>
    </row>
    <row r="30" spans="1:21" ht="12.75" customHeight="1" x14ac:dyDescent="0.2">
      <c r="A30" s="63" t="s">
        <v>2444</v>
      </c>
      <c r="B30" s="64" t="s">
        <v>3168</v>
      </c>
      <c r="C30" s="139" t="s">
        <v>3201</v>
      </c>
      <c r="D30" s="199">
        <v>5435.83</v>
      </c>
      <c r="E30" s="31"/>
      <c r="F30" s="31"/>
      <c r="G30" s="31"/>
      <c r="H30" s="31"/>
      <c r="I30" s="31"/>
      <c r="J30" s="31"/>
      <c r="K30" s="31"/>
      <c r="L30" s="31"/>
      <c r="M30" s="31"/>
      <c r="N30" s="31"/>
      <c r="O30" s="31"/>
      <c r="P30" s="31"/>
      <c r="Q30" s="31"/>
      <c r="R30" s="31"/>
      <c r="S30" s="31"/>
      <c r="T30" s="31"/>
      <c r="U30" s="31"/>
    </row>
    <row r="31" spans="1:21" ht="12.75" customHeight="1" x14ac:dyDescent="0.2">
      <c r="A31" s="63" t="s">
        <v>2452</v>
      </c>
      <c r="B31" s="64" t="s">
        <v>2453</v>
      </c>
      <c r="C31" s="139" t="s">
        <v>3202</v>
      </c>
      <c r="D31" s="199">
        <v>18935.97</v>
      </c>
      <c r="E31" s="31"/>
      <c r="F31" s="31"/>
      <c r="G31" s="31"/>
      <c r="H31" s="31"/>
      <c r="I31" s="31"/>
      <c r="J31" s="31"/>
      <c r="K31" s="31"/>
      <c r="L31" s="31"/>
      <c r="M31" s="31"/>
      <c r="N31" s="31"/>
      <c r="O31" s="31"/>
      <c r="P31" s="31"/>
      <c r="Q31" s="31"/>
      <c r="R31" s="31"/>
      <c r="S31" s="31"/>
      <c r="T31" s="31"/>
      <c r="U31" s="31"/>
    </row>
    <row r="32" spans="1:21" ht="12.75" x14ac:dyDescent="0.2">
      <c r="A32" s="63" t="s">
        <v>2454</v>
      </c>
      <c r="B32" s="65" t="s">
        <v>3171</v>
      </c>
      <c r="C32" s="139" t="s">
        <v>3203</v>
      </c>
      <c r="D32" s="199">
        <v>38465.370000000003</v>
      </c>
      <c r="E32" s="232"/>
      <c r="F32" s="31"/>
      <c r="G32" s="31"/>
      <c r="H32" s="31"/>
      <c r="I32" s="31"/>
      <c r="J32" s="31"/>
      <c r="K32" s="31"/>
      <c r="L32" s="31"/>
      <c r="M32" s="31"/>
      <c r="N32" s="31"/>
      <c r="O32" s="31"/>
      <c r="P32" s="31"/>
      <c r="Q32" s="31"/>
      <c r="R32" s="31"/>
      <c r="S32" s="31"/>
      <c r="T32" s="31"/>
      <c r="U32" s="31"/>
    </row>
    <row r="33" spans="1:21" ht="12.75" customHeight="1" x14ac:dyDescent="0.2">
      <c r="A33" s="63" t="s">
        <v>2470</v>
      </c>
      <c r="B33" s="65" t="s">
        <v>2471</v>
      </c>
      <c r="C33" s="139" t="s">
        <v>3204</v>
      </c>
      <c r="D33" s="199">
        <v>79580.19</v>
      </c>
      <c r="E33" s="31"/>
      <c r="F33" s="31"/>
      <c r="G33" s="31"/>
      <c r="H33" s="31"/>
      <c r="I33" s="31"/>
      <c r="J33" s="31"/>
      <c r="K33" s="31"/>
      <c r="L33" s="31"/>
      <c r="M33" s="31"/>
      <c r="N33" s="31"/>
      <c r="O33" s="31"/>
      <c r="P33" s="31"/>
      <c r="Q33" s="31"/>
      <c r="R33" s="31"/>
      <c r="S33" s="31"/>
      <c r="T33" s="31"/>
      <c r="U33" s="31"/>
    </row>
    <row r="34" spans="1:21" ht="12.75" customHeight="1" x14ac:dyDescent="0.2">
      <c r="A34" s="63" t="s">
        <v>2472</v>
      </c>
      <c r="B34" s="65" t="s">
        <v>2473</v>
      </c>
      <c r="C34" s="139" t="s">
        <v>3205</v>
      </c>
      <c r="D34" s="199">
        <v>152917.38</v>
      </c>
      <c r="E34" s="232"/>
      <c r="F34" s="31"/>
      <c r="G34" s="31"/>
      <c r="H34" s="31"/>
      <c r="I34" s="31"/>
      <c r="J34" s="31"/>
      <c r="K34" s="31"/>
      <c r="L34" s="31"/>
      <c r="M34" s="31"/>
      <c r="N34" s="31"/>
      <c r="O34" s="31"/>
      <c r="P34" s="31"/>
      <c r="Q34" s="31"/>
      <c r="R34" s="31"/>
      <c r="S34" s="31"/>
      <c r="T34" s="31"/>
      <c r="U34" s="31"/>
    </row>
    <row r="35" spans="1:21" ht="12.75" customHeight="1" x14ac:dyDescent="0.2">
      <c r="A35" s="63" t="s">
        <v>2474</v>
      </c>
      <c r="B35" s="65" t="s">
        <v>2475</v>
      </c>
      <c r="C35" s="139" t="s">
        <v>3206</v>
      </c>
      <c r="D35" s="199">
        <v>30332.17</v>
      </c>
      <c r="E35" s="31"/>
      <c r="F35" s="31"/>
      <c r="G35" s="31"/>
      <c r="H35" s="31"/>
      <c r="I35" s="31"/>
      <c r="J35" s="31"/>
      <c r="K35" s="31"/>
      <c r="L35" s="31"/>
      <c r="M35" s="31"/>
      <c r="N35" s="31"/>
      <c r="O35" s="31"/>
      <c r="P35" s="31"/>
      <c r="Q35" s="31"/>
      <c r="R35" s="31"/>
      <c r="S35" s="31"/>
      <c r="T35" s="31"/>
      <c r="U35" s="31"/>
    </row>
    <row r="36" spans="1:21" ht="12.75" customHeight="1" x14ac:dyDescent="0.2">
      <c r="A36" s="88" t="s">
        <v>2476</v>
      </c>
      <c r="B36" s="89" t="s">
        <v>3144</v>
      </c>
      <c r="C36" s="139" t="s">
        <v>3207</v>
      </c>
      <c r="D36" s="199">
        <v>144926.81</v>
      </c>
      <c r="E36" s="31"/>
      <c r="F36" s="31"/>
      <c r="G36" s="31"/>
      <c r="H36" s="31"/>
      <c r="I36" s="31"/>
      <c r="J36" s="31"/>
      <c r="K36" s="31"/>
      <c r="L36" s="31"/>
      <c r="M36" s="31"/>
      <c r="N36" s="31"/>
      <c r="O36" s="31"/>
      <c r="P36" s="31"/>
      <c r="Q36" s="31"/>
      <c r="R36" s="31"/>
      <c r="S36" s="31"/>
      <c r="T36" s="31"/>
      <c r="U36" s="31"/>
    </row>
    <row r="37" spans="1:21" ht="36" x14ac:dyDescent="0.2">
      <c r="A37" s="88" t="s">
        <v>3177</v>
      </c>
      <c r="B37" s="89" t="s">
        <v>3208</v>
      </c>
      <c r="C37" s="139" t="s">
        <v>3209</v>
      </c>
      <c r="D37" s="34">
        <f>SUM(D38:D42)</f>
        <v>67999.98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3180</v>
      </c>
      <c r="C38" s="139" t="s">
        <v>3210</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3182</v>
      </c>
      <c r="B39" s="64" t="s">
        <v>2499</v>
      </c>
      <c r="C39" s="139" t="s">
        <v>3211</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3184</v>
      </c>
      <c r="B40" s="64" t="s">
        <v>2503</v>
      </c>
      <c r="C40" s="139" t="s">
        <v>3212</v>
      </c>
      <c r="D40" s="199"/>
      <c r="E40" s="31"/>
      <c r="F40" s="31"/>
      <c r="G40" s="31"/>
      <c r="H40" s="31"/>
      <c r="I40" s="31"/>
      <c r="J40" s="31"/>
      <c r="K40" s="31"/>
      <c r="L40" s="31"/>
      <c r="M40" s="31"/>
      <c r="N40" s="31"/>
      <c r="O40" s="31"/>
      <c r="P40" s="31"/>
      <c r="Q40" s="31"/>
      <c r="R40" s="31"/>
      <c r="S40" s="31"/>
      <c r="T40" s="31"/>
      <c r="U40" s="31"/>
    </row>
    <row r="41" spans="1:21" ht="24" x14ac:dyDescent="0.2">
      <c r="A41" s="63" t="s">
        <v>3213</v>
      </c>
      <c r="B41" s="64" t="s">
        <v>3187</v>
      </c>
      <c r="C41" s="139" t="s">
        <v>3214</v>
      </c>
      <c r="D41" s="199">
        <v>67999.98</v>
      </c>
      <c r="E41" s="31"/>
      <c r="F41" s="31"/>
      <c r="G41" s="31"/>
      <c r="H41" s="31"/>
      <c r="I41" s="31"/>
      <c r="J41" s="31"/>
      <c r="K41" s="31"/>
      <c r="L41" s="31"/>
      <c r="M41" s="31"/>
      <c r="N41" s="31"/>
      <c r="O41" s="31"/>
      <c r="P41" s="31"/>
      <c r="Q41" s="31"/>
      <c r="R41" s="31"/>
      <c r="S41" s="31"/>
      <c r="T41" s="31"/>
      <c r="U41" s="31"/>
    </row>
    <row r="42" spans="1:21" ht="24" x14ac:dyDescent="0.2">
      <c r="A42" s="63" t="s">
        <v>3189</v>
      </c>
      <c r="B42" s="64" t="s">
        <v>3190</v>
      </c>
      <c r="C42" s="139" t="s">
        <v>3215</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2570</v>
      </c>
      <c r="B43" s="134" t="s">
        <v>3192</v>
      </c>
      <c r="C43" s="134" t="s">
        <v>3216</v>
      </c>
      <c r="D43" s="283">
        <v>347.85</v>
      </c>
      <c r="E43" s="232"/>
      <c r="F43" s="31"/>
      <c r="G43" s="31"/>
      <c r="H43" s="31"/>
      <c r="I43" s="31"/>
      <c r="J43" s="31"/>
      <c r="K43" s="31"/>
      <c r="L43" s="31"/>
      <c r="M43" s="31"/>
      <c r="N43" s="31"/>
      <c r="O43" s="31"/>
      <c r="P43" s="31"/>
      <c r="Q43" s="31"/>
      <c r="R43" s="31"/>
      <c r="S43" s="31"/>
      <c r="T43" s="31"/>
      <c r="U43" s="31"/>
    </row>
    <row r="44" spans="1:21" ht="24" x14ac:dyDescent="0.2">
      <c r="A44" s="63"/>
      <c r="B44" s="89" t="s">
        <v>3217</v>
      </c>
      <c r="C44" s="139" t="s">
        <v>3218</v>
      </c>
      <c r="D44" s="34">
        <f>D5+D6-D25</f>
        <v>764042.49999999977</v>
      </c>
      <c r="E44" s="31"/>
      <c r="F44" s="31"/>
      <c r="G44" s="31"/>
      <c r="H44" s="31"/>
      <c r="I44" s="31"/>
      <c r="J44" s="31"/>
      <c r="K44" s="31"/>
      <c r="L44" s="31"/>
      <c r="M44" s="31"/>
      <c r="N44" s="31"/>
      <c r="O44" s="31"/>
      <c r="P44" s="31"/>
      <c r="Q44" s="31"/>
      <c r="R44" s="31"/>
      <c r="S44" s="31"/>
      <c r="T44" s="31"/>
      <c r="U44" s="31"/>
    </row>
    <row r="45" spans="1:21" ht="24" x14ac:dyDescent="0.2">
      <c r="A45" s="88"/>
      <c r="B45" s="134" t="s">
        <v>3219</v>
      </c>
      <c r="C45" s="139" t="s">
        <v>3220</v>
      </c>
      <c r="D45" s="34">
        <f>D46+D51+D92+D97+D103</f>
        <v>143.88999999999999</v>
      </c>
      <c r="E45" s="232"/>
      <c r="F45" s="31"/>
      <c r="G45" s="31"/>
      <c r="H45" s="31"/>
      <c r="I45" s="31"/>
      <c r="J45" s="31"/>
      <c r="K45" s="31"/>
      <c r="L45" s="31"/>
      <c r="M45" s="31"/>
      <c r="N45" s="31"/>
      <c r="O45" s="31"/>
      <c r="P45" s="31"/>
      <c r="Q45" s="31"/>
      <c r="R45" s="31"/>
      <c r="S45" s="31"/>
      <c r="T45" s="31"/>
      <c r="U45" s="31"/>
    </row>
    <row r="46" spans="1:21" ht="24" x14ac:dyDescent="0.2">
      <c r="A46" s="63"/>
      <c r="B46" s="89" t="s">
        <v>3221</v>
      </c>
      <c r="C46" s="139" t="s">
        <v>3222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3223</v>
      </c>
      <c r="C47" s="139" t="s">
        <v>3224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3225</v>
      </c>
      <c r="C48" s="139" t="s">
        <v>3226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3227</v>
      </c>
      <c r="C49" s="139" t="s">
        <v>3228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3229</v>
      </c>
      <c r="C50" s="139" t="s">
        <v>3230</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3231</v>
      </c>
      <c r="C51" s="139" t="s">
        <v>3232</v>
      </c>
      <c r="D51" s="34">
        <f>D52+D57+D62+D67+D72+D77+D82+D87</f>
        <v>143.88999999999999</v>
      </c>
      <c r="E51" s="31"/>
      <c r="F51" s="31"/>
      <c r="G51" s="31"/>
      <c r="H51" s="31"/>
      <c r="I51" s="31"/>
      <c r="J51" s="31"/>
      <c r="K51" s="31"/>
      <c r="L51" s="31"/>
      <c r="M51" s="31"/>
      <c r="N51" s="31"/>
      <c r="O51" s="31"/>
      <c r="P51" s="31"/>
      <c r="Q51" s="31"/>
      <c r="R51" s="31"/>
      <c r="S51" s="31"/>
      <c r="T51" s="31"/>
      <c r="U51" s="31"/>
    </row>
    <row r="52" spans="1:21" ht="12.75" customHeight="1" x14ac:dyDescent="0.2">
      <c r="A52" s="88" t="s">
        <v>2440</v>
      </c>
      <c r="B52" s="89" t="s">
        <v>3233</v>
      </c>
      <c r="C52" s="139" t="s">
        <v>3234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3223</v>
      </c>
      <c r="C53" s="139" t="s">
        <v>3235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3225</v>
      </c>
      <c r="C54" s="139" t="s">
        <v>3236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3227</v>
      </c>
      <c r="C55" s="139" t="s">
        <v>3237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3229</v>
      </c>
      <c r="C56" s="139" t="s">
        <v>3238</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2442</v>
      </c>
      <c r="B57" s="89" t="s">
        <v>3239</v>
      </c>
      <c r="C57" s="139" t="s">
        <v>3240</v>
      </c>
      <c r="D57" s="34">
        <f>SUM(D58:D61)</f>
        <v>143.88999999999999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3223</v>
      </c>
      <c r="C58" s="139" t="s">
        <v>3241</v>
      </c>
      <c r="D58" s="199">
        <v>143.88999999999999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3225</v>
      </c>
      <c r="C59" s="139" t="s">
        <v>3242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3227</v>
      </c>
      <c r="C60" s="139" t="s">
        <v>3243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3229</v>
      </c>
      <c r="C61" s="139" t="s">
        <v>3244</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2444</v>
      </c>
      <c r="B62" s="89" t="s">
        <v>3245</v>
      </c>
      <c r="C62" s="139" t="s">
        <v>3246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3223</v>
      </c>
      <c r="C63" s="139" t="s">
        <v>3247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3225</v>
      </c>
      <c r="C64" s="139" t="s">
        <v>3248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3227</v>
      </c>
      <c r="C65" s="139" t="s">
        <v>3249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3229</v>
      </c>
      <c r="C66" s="139" t="s">
        <v>3250</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2452</v>
      </c>
      <c r="B67" s="89" t="s">
        <v>3251</v>
      </c>
      <c r="C67" s="139" t="s">
        <v>3252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3223</v>
      </c>
      <c r="C68" s="139" t="s">
        <v>3253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3225</v>
      </c>
      <c r="C69" s="139" t="s">
        <v>3254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3227</v>
      </c>
      <c r="C70" s="139" t="s">
        <v>3255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3229</v>
      </c>
      <c r="C71" s="139" t="s">
        <v>3256</v>
      </c>
      <c r="D71" s="199"/>
      <c r="E71" s="31"/>
      <c r="F71" s="31"/>
      <c r="G71" s="31"/>
      <c r="H71" s="31"/>
      <c r="I71" s="31"/>
      <c r="J71" s="31"/>
      <c r="K71" s="31"/>
      <c r="L71" s="31"/>
      <c r="M71" s="31"/>
      <c r="N71" s="31"/>
      <c r="O71" s="31"/>
      <c r="P71" s="31"/>
      <c r="Q71" s="31"/>
      <c r="R71" s="31"/>
      <c r="S71" s="31"/>
      <c r="T71" s="31"/>
      <c r="U71" s="31"/>
    </row>
    <row r="72" spans="1:21" ht="24" x14ac:dyDescent="0.2">
      <c r="A72" s="88" t="s">
        <v>2454</v>
      </c>
      <c r="B72" s="134" t="s">
        <v>3257</v>
      </c>
      <c r="C72" s="139" t="s">
        <v>3258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3223</v>
      </c>
      <c r="C73" s="139" t="s">
        <v>3259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3225</v>
      </c>
      <c r="C74" s="139" t="s">
        <v>3260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3227</v>
      </c>
      <c r="C75" s="139" t="s">
        <v>3261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3229</v>
      </c>
      <c r="C76" s="139" t="s">
        <v>3262</v>
      </c>
      <c r="D76" s="199"/>
      <c r="E76" s="31"/>
      <c r="F76" s="31"/>
      <c r="G76" s="31"/>
      <c r="H76" s="31"/>
      <c r="I76" s="31"/>
      <c r="J76" s="31"/>
      <c r="K76" s="31"/>
      <c r="L76" s="31"/>
      <c r="M76" s="31"/>
      <c r="N76" s="31"/>
      <c r="O76" s="31"/>
      <c r="P76" s="31"/>
      <c r="Q76" s="31"/>
      <c r="R76" s="31"/>
      <c r="S76" s="31"/>
      <c r="T76" s="31"/>
      <c r="U76" s="31"/>
    </row>
    <row r="77" spans="1:21" ht="24" x14ac:dyDescent="0.2">
      <c r="A77" s="88" t="s">
        <v>2470</v>
      </c>
      <c r="B77" s="89" t="s">
        <v>3263</v>
      </c>
      <c r="C77" s="139" t="s">
        <v>3264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3223</v>
      </c>
      <c r="C78" s="139" t="s">
        <v>3265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3225</v>
      </c>
      <c r="C79" s="139" t="s">
        <v>3266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3227</v>
      </c>
      <c r="C80" s="139" t="s">
        <v>3267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3229</v>
      </c>
      <c r="C81" s="139" t="s">
        <v>3268</v>
      </c>
      <c r="D81" s="199"/>
      <c r="E81" s="31"/>
      <c r="F81" s="31"/>
      <c r="G81" s="31"/>
      <c r="H81" s="31"/>
      <c r="I81" s="31"/>
      <c r="J81" s="31"/>
      <c r="K81" s="31"/>
      <c r="L81" s="31"/>
      <c r="M81" s="31"/>
      <c r="N81" s="31"/>
      <c r="O81" s="31"/>
      <c r="P81" s="31"/>
      <c r="Q81" s="31"/>
      <c r="R81" s="31"/>
      <c r="S81" s="31"/>
      <c r="T81" s="31"/>
      <c r="U81" s="31"/>
    </row>
    <row r="82" spans="1:21" ht="24" x14ac:dyDescent="0.2">
      <c r="A82" s="88" t="s">
        <v>2472</v>
      </c>
      <c r="B82" s="293" t="s">
        <v>3269</v>
      </c>
      <c r="C82" s="139" t="s">
        <v>3270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3223</v>
      </c>
      <c r="C83" s="139" t="s">
        <v>3271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3225</v>
      </c>
      <c r="C84" s="139" t="s">
        <v>3272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3227</v>
      </c>
      <c r="C85" s="139" t="s">
        <v>3273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3229</v>
      </c>
      <c r="C86" s="139" t="s">
        <v>3274</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2474</v>
      </c>
      <c r="B87" s="155" t="s">
        <v>3275</v>
      </c>
      <c r="C87" s="139" t="s">
        <v>3276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3223</v>
      </c>
      <c r="C88" s="139" t="s">
        <v>3277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3225</v>
      </c>
      <c r="C89" s="139" t="s">
        <v>3278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3227</v>
      </c>
      <c r="C90" s="139" t="s">
        <v>3279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3229</v>
      </c>
      <c r="C91" s="139" t="s">
        <v>3280</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2476</v>
      </c>
      <c r="B92" s="89" t="s">
        <v>3281</v>
      </c>
      <c r="C92" s="139" t="s">
        <v>3282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3223</v>
      </c>
      <c r="C93" s="139" t="s">
        <v>3283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3225</v>
      </c>
      <c r="C94" s="139" t="s">
        <v>3284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3227</v>
      </c>
      <c r="C95" s="139" t="s">
        <v>3285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3229</v>
      </c>
      <c r="C96" s="139" t="s">
        <v>3286</v>
      </c>
      <c r="D96" s="199"/>
      <c r="E96" s="31"/>
      <c r="F96" s="31"/>
      <c r="G96" s="31"/>
      <c r="H96" s="31"/>
      <c r="I96" s="31"/>
      <c r="J96" s="31"/>
      <c r="K96" s="31"/>
      <c r="L96" s="31"/>
      <c r="M96" s="31"/>
      <c r="N96" s="31"/>
      <c r="O96" s="31"/>
      <c r="P96" s="31"/>
      <c r="Q96" s="31"/>
      <c r="R96" s="31"/>
      <c r="S96" s="31"/>
      <c r="T96" s="31"/>
      <c r="U96" s="31"/>
    </row>
    <row r="97" spans="1:21" ht="36" x14ac:dyDescent="0.2">
      <c r="A97" s="88" t="s">
        <v>3177</v>
      </c>
      <c r="B97" s="89" t="s">
        <v>3287</v>
      </c>
      <c r="C97" s="139" t="s">
        <v>3288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3180</v>
      </c>
      <c r="C98" s="139" t="s">
        <v>3289</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3182</v>
      </c>
      <c r="B99" s="64" t="s">
        <v>2499</v>
      </c>
      <c r="C99" s="139" t="s">
        <v>3290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3184</v>
      </c>
      <c r="B100" s="64" t="s">
        <v>2503</v>
      </c>
      <c r="C100" s="139" t="s">
        <v>3291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3213</v>
      </c>
      <c r="B101" s="64" t="s">
        <v>3187</v>
      </c>
      <c r="C101" s="139" t="s">
        <v>3292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3189</v>
      </c>
      <c r="B102" s="64" t="s">
        <v>3190</v>
      </c>
      <c r="C102" s="139" t="s">
        <v>3293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2570</v>
      </c>
      <c r="B103" s="292" t="s">
        <v>3192</v>
      </c>
      <c r="C103" s="292" t="s">
        <v>3294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3295</v>
      </c>
      <c r="C104" s="139" t="s">
        <v>3296</v>
      </c>
      <c r="D104" s="34">
        <f>SUM(D105:D109)</f>
        <v>763898.61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3162</v>
      </c>
      <c r="C105" s="139" t="s">
        <v>3297</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3142</v>
      </c>
      <c r="C106" s="139" t="s">
        <v>3298</v>
      </c>
      <c r="D106" s="199">
        <v>114973.36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2476</v>
      </c>
      <c r="B107" s="64" t="s">
        <v>3144</v>
      </c>
      <c r="C107" s="139" t="s">
        <v>3299</v>
      </c>
      <c r="D107" s="199">
        <v>514.16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3177</v>
      </c>
      <c r="B108" s="64" t="s">
        <v>3300</v>
      </c>
      <c r="C108" s="139" t="s">
        <v>3301</v>
      </c>
      <c r="D108" s="199">
        <v>635438.32999999996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2570</v>
      </c>
      <c r="B109" s="74" t="s">
        <v>3192</v>
      </c>
      <c r="C109" s="290" t="s">
        <v>3302</v>
      </c>
      <c r="D109" s="284">
        <v>12972.76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9"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2" t="s">
        <v>3156</v>
      </c>
      <c r="B1" s="390"/>
      <c r="C1" s="390"/>
      <c r="D1" s="390"/>
      <c r="E1" s="51" t="s">
        <v>3303</v>
      </c>
      <c r="F1" s="51"/>
      <c r="G1" s="51"/>
      <c r="H1" s="51"/>
      <c r="I1" s="51"/>
      <c r="J1" s="51"/>
      <c r="K1" s="51"/>
      <c r="L1" s="51"/>
      <c r="M1" s="51"/>
      <c r="N1" s="51"/>
      <c r="O1" s="51"/>
      <c r="P1" s="51"/>
    </row>
    <row r="2" spans="1:17" ht="37.5" customHeight="1" x14ac:dyDescent="0.2">
      <c r="A2" s="392" t="s">
        <v>3304</v>
      </c>
      <c r="B2" s="390"/>
      <c r="C2" s="390"/>
      <c r="D2" s="390"/>
      <c r="E2" s="50" t="s">
        <v>3304</v>
      </c>
      <c r="F2" s="50" t="s">
        <v>3305</v>
      </c>
      <c r="G2" s="50" t="s">
        <v>3306</v>
      </c>
      <c r="H2" s="50" t="s">
        <v>3306</v>
      </c>
      <c r="I2" s="50" t="s">
        <v>3307</v>
      </c>
      <c r="J2" s="50" t="s">
        <v>1977</v>
      </c>
      <c r="K2" s="50" t="s">
        <v>3308</v>
      </c>
      <c r="L2" s="50" t="s">
        <v>1982</v>
      </c>
      <c r="M2" s="50" t="s">
        <v>3309</v>
      </c>
      <c r="N2" s="50" t="s">
        <v>3310</v>
      </c>
      <c r="O2" s="50" t="s">
        <v>3311</v>
      </c>
      <c r="Q2" s="301"/>
    </row>
    <row r="3" spans="1:17" ht="29.25" customHeight="1" x14ac:dyDescent="0.2">
      <c r="A3" s="97" t="s">
        <v>3312</v>
      </c>
      <c r="B3" s="98" t="s">
        <v>3313</v>
      </c>
      <c r="C3" s="99" t="s">
        <v>3314</v>
      </c>
      <c r="D3" s="95"/>
      <c r="E3" s="96">
        <f>E4+E14+E23+E298+E341+E344+E346</f>
        <v>0</v>
      </c>
      <c r="F3" s="96">
        <f>F4+F14+F23+F298+F341+F344+F346</f>
        <v>10</v>
      </c>
      <c r="G3" s="96">
        <f>IF(RefStr!C13&lt;&gt;"",INT(VALUE(MID(RefStr!C13,1,4))),0)</f>
        <v>2026</v>
      </c>
      <c r="H3" s="100">
        <f>IF(RefStr!C13&lt;&gt;"",INT(VALUE(MID(RefStr!C13,6,2))),0)</f>
        <v>6</v>
      </c>
      <c r="I3" s="101">
        <f>RefStr!C10*1</f>
        <v>23</v>
      </c>
      <c r="J3" s="102" t="str">
        <f>RefStr!H7</f>
        <v>DA</v>
      </c>
      <c r="K3" s="100" t="str">
        <f>RefStr!H9</f>
        <v>NE</v>
      </c>
      <c r="L3" s="100" t="str">
        <f>RefStr!H10</f>
        <v>NE</v>
      </c>
      <c r="M3" s="100" t="str">
        <f>RefStr!H8</f>
        <v>NE</v>
      </c>
      <c r="N3" s="100" t="str">
        <f>RefStr!H11</f>
        <v>DA</v>
      </c>
      <c r="O3" s="103">
        <f>RefStr!C6</f>
        <v>33312</v>
      </c>
      <c r="P3" s="51"/>
    </row>
    <row r="4" spans="1:17" ht="19.5" customHeight="1" x14ac:dyDescent="0.2">
      <c r="A4" s="396" t="s">
        <v>3315</v>
      </c>
      <c r="B4" s="397"/>
      <c r="C4" s="398"/>
      <c r="D4" s="95"/>
      <c r="E4" s="51">
        <f>SUM(E5:E13)</f>
        <v>0</v>
      </c>
      <c r="F4" s="51">
        <f>SUM(F5:F13)</f>
        <v>0</v>
      </c>
      <c r="G4" s="51"/>
      <c r="H4" s="51"/>
      <c r="I4" s="104" t="s">
        <v>3316</v>
      </c>
      <c r="J4" s="104" t="s">
        <v>3317</v>
      </c>
      <c r="K4" s="104" t="s">
        <v>3318</v>
      </c>
      <c r="L4" s="51"/>
      <c r="M4" s="51"/>
      <c r="N4" s="51"/>
      <c r="O4" s="51"/>
      <c r="P4" s="51"/>
    </row>
    <row r="5" spans="1:17" ht="63.75" customHeight="1" x14ac:dyDescent="0.2">
      <c r="A5" s="105">
        <v>1</v>
      </c>
      <c r="B5" s="106" t="str">
        <f t="shared" ref="B5:B13" si="0">IF(E5=1,"Pogreška",IF(F5=1,"Provjera","O.K."))</f>
        <v>O.K.</v>
      </c>
      <c r="C5" s="246" t="s">
        <v>3319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3336</v>
      </c>
      <c r="B23" s="394"/>
      <c r="C23" s="395"/>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6"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3654</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3655</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2026-07-15T12:43:10Z</cp:lastPrinted>
  <dcterms:created xsi:type="dcterms:W3CDTF">2022-04-01T05:14:30Z</dcterms:created>
  <dcterms:modified xsi:type="dcterms:W3CDTF">2026-07-16T10:08:58Z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