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IJEĆE\2024. godina\25. sjednica\II Izmjene i dopune Proračuna\"/>
    </mc:Choice>
  </mc:AlternateContent>
  <xr:revisionPtr revIDLastSave="0" documentId="8_{272BEA41-91A8-4B6D-BFA3-AC3370856A9D}" xr6:coauthVersionLast="47" xr6:coauthVersionMax="47" xr10:uidLastSave="{00000000-0000-0000-0000-000000000000}"/>
  <bookViews>
    <workbookView xWindow="1950" yWindow="1950" windowWidth="21525" windowHeight="1140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K10" i="1" l="1"/>
  <c r="F10" i="1"/>
  <c r="K5" i="1"/>
  <c r="F5" i="1"/>
  <c r="B64" i="1"/>
  <c r="C63" i="1"/>
  <c r="C64" i="1" s="1"/>
  <c r="B58" i="1"/>
  <c r="C57" i="1"/>
  <c r="C58" i="1" s="1"/>
  <c r="B36" i="1"/>
  <c r="C34" i="1"/>
  <c r="D34" i="1" s="1"/>
  <c r="C7" i="1"/>
  <c r="D7" i="1" s="1"/>
  <c r="B8" i="1"/>
  <c r="B28" i="1"/>
  <c r="C26" i="1"/>
  <c r="D26" i="1" s="1"/>
  <c r="J10" i="1"/>
  <c r="I10" i="1"/>
  <c r="H10" i="1"/>
  <c r="G10" i="1"/>
  <c r="C50" i="1"/>
  <c r="D50" i="1" s="1"/>
  <c r="D63" i="1" l="1"/>
  <c r="D64" i="1"/>
  <c r="D57" i="1"/>
  <c r="D58" i="1"/>
  <c r="C36" i="1"/>
  <c r="D36" i="1" s="1"/>
  <c r="E38" i="1" s="1"/>
  <c r="C28" i="1"/>
  <c r="D28" i="1" s="1"/>
  <c r="E30" i="1" s="1"/>
  <c r="B51" i="1"/>
  <c r="C51" i="1"/>
  <c r="B44" i="1"/>
  <c r="C43" i="1"/>
  <c r="D43" i="1" s="1"/>
  <c r="D51" i="1" l="1"/>
  <c r="K11" i="1" s="1"/>
  <c r="C44" i="1"/>
  <c r="D44" i="1"/>
  <c r="E45" i="1" s="1"/>
  <c r="C17" i="1" l="1"/>
  <c r="D17" i="1" s="1"/>
  <c r="B19" i="1" l="1"/>
  <c r="C6" i="1" l="1"/>
  <c r="C8" i="1" s="1"/>
  <c r="D6" i="1" l="1"/>
  <c r="D8" i="1"/>
  <c r="E13" i="1" s="1"/>
  <c r="C19" i="1" l="1"/>
  <c r="D19" i="1" l="1"/>
  <c r="K6" i="1" l="1"/>
  <c r="E21" i="1" l="1"/>
</calcChain>
</file>

<file path=xl/sharedStrings.xml><?xml version="1.0" encoding="utf-8"?>
<sst xmlns="http://schemas.openxmlformats.org/spreadsheetml/2006/main" count="65" uniqueCount="27">
  <si>
    <t>Općina Orehovica</t>
  </si>
  <si>
    <t>UKUPNO</t>
  </si>
  <si>
    <t>PDV</t>
  </si>
  <si>
    <t>bez PDV-a</t>
  </si>
  <si>
    <t>radovi</t>
  </si>
  <si>
    <t>SPECIFIKACIJA IZVORA SUFIANCIRANJA</t>
  </si>
  <si>
    <t>s izvorima sufinanciranja</t>
  </si>
  <si>
    <t>Proračun Općine Orehovica</t>
  </si>
  <si>
    <t>Kapitalne donacije iz državnog proračuna</t>
  </si>
  <si>
    <t xml:space="preserve">radovi </t>
  </si>
  <si>
    <t>Održavanje nerazvrstanih cesta, poljski putevi</t>
  </si>
  <si>
    <t>Ostali priihodi Općine Orehovica</t>
  </si>
  <si>
    <t>Proračun Općine Orehovica, fiskalna održivost dječjih vrtića</t>
  </si>
  <si>
    <t xml:space="preserve"> Izgradnja prometnica  zoni Križopotje - faza II</t>
  </si>
  <si>
    <t>Ministarstvo regionalnog razvoja</t>
  </si>
  <si>
    <t>Izgradnja i opremanje matičnog dječjeg vrtića u Orehovici</t>
  </si>
  <si>
    <t>2. Izmjene i dopune proračuna 2024 - investicije - smjernice - sažetak</t>
  </si>
  <si>
    <t>Izgradnja dječjeg vrtića</t>
  </si>
  <si>
    <t>opremanje</t>
  </si>
  <si>
    <t>HBOR - kreditno zaduženje</t>
  </si>
  <si>
    <t>Državni proračun SAFU - sredstva EU u 2024. godini</t>
  </si>
  <si>
    <t>Dobava i montaža klima u općinskoj zgradi</t>
  </si>
  <si>
    <t xml:space="preserve"> Izgradnja prometnica  zoni Križopotje - faza III</t>
  </si>
  <si>
    <t>Proširenje poljskih puteva</t>
  </si>
  <si>
    <t>Sanacija oštećenih asfaltnih zastora</t>
  </si>
  <si>
    <t>Uređenje bivših deponija smeća</t>
  </si>
  <si>
    <t>Kapitalna donacija - EU sredstva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</si>
</sst>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n&quot;_-;\-* #,##0.00\ &quot;kn&quot;_-;_-* &quot;-&quot;??\ &quot;kn&quot;_-;_-@_-"/>
    <numFmt numFmtId="164" formatCode="_-* #,##0.00\ [$€-1]_-;\-* #,##0.00\ [$€-1]_-;_-* &quot;-&quot;??\ [$€-1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757575"/>
      <name val="Tahoma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i/>
      <u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3" borderId="1" applyNumberFormat="0" applyFont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44" fontId="0" fillId="0" borderId="0" xfId="1" applyFont="1"/>
    <xf numFmtId="0" fontId="3" fillId="0" borderId="0" xfId="0" applyFont="1"/>
    <xf numFmtId="0" fontId="0" fillId="0" borderId="0" xfId="0" applyAlignment="1">
      <alignment horizontal="left" wrapText="1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44" fontId="0" fillId="0" borderId="0" xfId="1" applyFont="1" applyBorder="1"/>
    <xf numFmtId="0" fontId="0" fillId="0" borderId="0" xfId="0" applyAlignment="1">
      <alignment wrapText="1"/>
    </xf>
    <xf numFmtId="44" fontId="4" fillId="0" borderId="0" xfId="1" applyFont="1" applyBorder="1"/>
    <xf numFmtId="44" fontId="0" fillId="0" borderId="0" xfId="0" applyNumberFormat="1" applyAlignment="1">
      <alignment horizontal="left" wrapText="1"/>
    </xf>
    <xf numFmtId="0" fontId="11" fillId="5" borderId="1" xfId="4" applyBorder="1"/>
    <xf numFmtId="0" fontId="11" fillId="5" borderId="0" xfId="4"/>
    <xf numFmtId="44" fontId="11" fillId="5" borderId="0" xfId="4" applyNumberFormat="1"/>
    <xf numFmtId="0" fontId="10" fillId="4" borderId="2" xfId="3" applyBorder="1"/>
    <xf numFmtId="0" fontId="10" fillId="4" borderId="0" xfId="3" applyBorder="1"/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left" wrapText="1"/>
    </xf>
    <xf numFmtId="164" fontId="2" fillId="2" borderId="0" xfId="1" applyNumberFormat="1" applyFont="1" applyFill="1" applyBorder="1"/>
    <xf numFmtId="164" fontId="0" fillId="0" borderId="0" xfId="0" applyNumberFormat="1"/>
    <xf numFmtId="164" fontId="0" fillId="0" borderId="0" xfId="0" applyNumberFormat="1" applyAlignment="1">
      <alignment horizontal="left" wrapText="1"/>
    </xf>
    <xf numFmtId="164" fontId="0" fillId="0" borderId="0" xfId="1" applyNumberFormat="1" applyFont="1"/>
    <xf numFmtId="164" fontId="10" fillId="4" borderId="2" xfId="1" applyNumberFormat="1" applyFont="1" applyFill="1" applyBorder="1"/>
    <xf numFmtId="164" fontId="10" fillId="4" borderId="0" xfId="1" applyNumberFormat="1" applyFont="1" applyFill="1" applyBorder="1"/>
    <xf numFmtId="164" fontId="6" fillId="0" borderId="0" xfId="1" applyNumberFormat="1" applyFont="1"/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left" wrapText="1"/>
    </xf>
    <xf numFmtId="164" fontId="5" fillId="2" borderId="0" xfId="1" applyNumberFormat="1" applyFont="1" applyFill="1" applyBorder="1"/>
    <xf numFmtId="164" fontId="0" fillId="3" borderId="0" xfId="1" applyNumberFormat="1" applyFont="1" applyFill="1" applyBorder="1"/>
    <xf numFmtId="164" fontId="0" fillId="3" borderId="0" xfId="2" applyNumberFormat="1" applyFont="1" applyBorder="1"/>
    <xf numFmtId="164" fontId="4" fillId="0" borderId="0" xfId="0" applyNumberFormat="1" applyFont="1"/>
    <xf numFmtId="164" fontId="6" fillId="0" borderId="0" xfId="0" applyNumberFormat="1" applyFont="1"/>
    <xf numFmtId="164" fontId="6" fillId="0" borderId="0" xfId="0" applyNumberFormat="1" applyFont="1" applyAlignment="1">
      <alignment horizontal="left" wrapText="1"/>
    </xf>
    <xf numFmtId="164" fontId="6" fillId="0" borderId="0" xfId="0" applyNumberFormat="1" applyFont="1" applyAlignment="1">
      <alignment wrapText="1"/>
    </xf>
    <xf numFmtId="164" fontId="5" fillId="0" borderId="0" xfId="0" applyNumberFormat="1" applyFont="1"/>
    <xf numFmtId="164" fontId="6" fillId="3" borderId="0" xfId="2" applyNumberFormat="1" applyFont="1" applyBorder="1"/>
    <xf numFmtId="164" fontId="0" fillId="0" borderId="0" xfId="0" applyNumberFormat="1" applyAlignment="1">
      <alignment horizontal="center" wrapText="1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64" fontId="5" fillId="0" borderId="0" xfId="0" applyNumberFormat="1" applyFont="1" applyAlignment="1">
      <alignment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 vertical="center" wrapText="1"/>
    </xf>
  </cellXfs>
  <cellStyles count="6">
    <cellStyle name="Bilješka" xfId="2" builtinId="10"/>
    <cellStyle name="Dobro" xfId="3" builtinId="26"/>
    <cellStyle name="Loše" xfId="4" builtinId="27"/>
    <cellStyle name="Normalno" xfId="0" builtinId="0"/>
    <cellStyle name="Valuta" xfId="1" builtinId="4"/>
    <cellStyle name="Valuta 2" xfId="5" xr:uid="{E430F059-234D-4071-8ECF-EC02300583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tabSelected="1" zoomScaleNormal="100" workbookViewId="0">
      <selection activeCell="K11" sqref="K11"/>
    </sheetView>
  </sheetViews>
  <sheetFormatPr defaultRowHeight="15" x14ac:dyDescent="0.25"/>
  <cols>
    <col min="1" max="1" width="24.5703125" customWidth="1"/>
    <col min="2" max="2" width="16.42578125" customWidth="1"/>
    <col min="3" max="3" width="16.42578125" style="1" customWidth="1"/>
    <col min="4" max="4" width="24.85546875" style="3" customWidth="1"/>
    <col min="5" max="5" width="15.85546875" style="1" customWidth="1"/>
    <col min="6" max="6" width="16.5703125" customWidth="1"/>
    <col min="7" max="7" width="15.85546875" bestFit="1" customWidth="1"/>
    <col min="8" max="8" width="21.42578125" customWidth="1"/>
    <col min="9" max="9" width="16.85546875" bestFit="1" customWidth="1"/>
    <col min="11" max="11" width="16.85546875" style="22" bestFit="1" customWidth="1"/>
  </cols>
  <sheetData>
    <row r="1" spans="1:11" ht="23.25" x14ac:dyDescent="0.35">
      <c r="A1" s="41" t="s">
        <v>16</v>
      </c>
      <c r="B1" s="41"/>
      <c r="C1" s="41"/>
      <c r="D1" s="41"/>
      <c r="E1" s="41"/>
      <c r="F1" s="39" t="s">
        <v>5</v>
      </c>
      <c r="G1" s="39"/>
      <c r="H1" s="39"/>
      <c r="I1" s="39"/>
    </row>
    <row r="2" spans="1:11" x14ac:dyDescent="0.25">
      <c r="A2" s="40" t="s">
        <v>6</v>
      </c>
      <c r="B2" s="40"/>
      <c r="C2" s="40"/>
      <c r="D2" s="40"/>
      <c r="E2" s="40"/>
      <c r="G2" s="2"/>
    </row>
    <row r="3" spans="1:11" x14ac:dyDescent="0.25">
      <c r="C3" s="8"/>
      <c r="E3" s="8"/>
      <c r="F3" s="12" t="s">
        <v>8</v>
      </c>
      <c r="G3" s="13"/>
      <c r="H3" s="14"/>
    </row>
    <row r="4" spans="1:11" ht="31.5" customHeight="1" x14ac:dyDescent="0.25">
      <c r="A4" s="38" t="s">
        <v>15</v>
      </c>
      <c r="B4" s="38"/>
      <c r="C4" s="38"/>
      <c r="D4" s="38"/>
      <c r="E4" s="38"/>
    </row>
    <row r="5" spans="1:11" ht="41.25" customHeight="1" x14ac:dyDescent="0.25">
      <c r="B5" t="s">
        <v>3</v>
      </c>
      <c r="C5" s="8" t="s">
        <v>2</v>
      </c>
      <c r="D5" s="3" t="s">
        <v>1</v>
      </c>
      <c r="E5" s="8"/>
      <c r="F5" s="42" t="str">
        <f>A31</f>
        <v xml:space="preserve"> Izgradnja prometnica  zoni Križopotje - faza III</v>
      </c>
      <c r="G5" s="43"/>
      <c r="H5" s="43"/>
      <c r="I5" s="43"/>
      <c r="J5" s="43"/>
      <c r="K5" s="22">
        <f>E37</f>
        <v>30000</v>
      </c>
    </row>
    <row r="6" spans="1:11" ht="28.5" customHeight="1" thickBot="1" x14ac:dyDescent="0.3">
      <c r="A6" s="3" t="s">
        <v>17</v>
      </c>
      <c r="B6" s="17">
        <v>1722400</v>
      </c>
      <c r="C6" s="17">
        <f>B6*0.25</f>
        <v>430600</v>
      </c>
      <c r="D6" s="18">
        <f>B6+C6</f>
        <v>2153000</v>
      </c>
      <c r="E6" s="8"/>
      <c r="J6" s="15" t="s">
        <v>1</v>
      </c>
      <c r="K6" s="23">
        <f>SUM(K4:K5)</f>
        <v>30000</v>
      </c>
    </row>
    <row r="7" spans="1:11" ht="29.25" customHeight="1" x14ac:dyDescent="0.25">
      <c r="A7" s="3" t="s">
        <v>18</v>
      </c>
      <c r="B7" s="17">
        <v>164800</v>
      </c>
      <c r="C7" s="17">
        <f>B7*0.25</f>
        <v>41200</v>
      </c>
      <c r="D7" s="18">
        <f>B7+C7</f>
        <v>206000</v>
      </c>
      <c r="E7" s="8"/>
      <c r="J7" s="16"/>
      <c r="K7" s="24"/>
    </row>
    <row r="8" spans="1:11" x14ac:dyDescent="0.25">
      <c r="A8" s="2" t="s">
        <v>1</v>
      </c>
      <c r="B8" s="19">
        <f>SUM(B6:B7)</f>
        <v>1887200</v>
      </c>
      <c r="C8" s="19">
        <f>SUM(C6)</f>
        <v>430600</v>
      </c>
      <c r="D8" s="19">
        <f>ROUND((B8+C8),0)</f>
        <v>2317800</v>
      </c>
      <c r="E8" s="8"/>
      <c r="F8" s="12" t="s">
        <v>26</v>
      </c>
    </row>
    <row r="9" spans="1:11" ht="23.25" customHeight="1" x14ac:dyDescent="0.25">
      <c r="A9" s="2"/>
      <c r="B9" s="20"/>
      <c r="C9" s="17"/>
      <c r="D9" s="21"/>
      <c r="E9" s="8"/>
      <c r="F9" s="7"/>
    </row>
    <row r="10" spans="1:11" ht="34.5" customHeight="1" x14ac:dyDescent="0.25">
      <c r="A10" s="31"/>
      <c r="B10" s="20"/>
      <c r="C10" s="45" t="s">
        <v>12</v>
      </c>
      <c r="D10" s="45"/>
      <c r="E10" s="30">
        <v>124600</v>
      </c>
      <c r="F10" s="42" t="str">
        <f>A4</f>
        <v>Izgradnja i opremanje matičnog dječjeg vrtića u Orehovici</v>
      </c>
      <c r="G10" s="43" t="e">
        <f>#REF!</f>
        <v>#REF!</v>
      </c>
      <c r="H10" s="43" t="e">
        <f>#REF!</f>
        <v>#REF!</v>
      </c>
      <c r="I10" s="43" t="e">
        <f>#REF!</f>
        <v>#REF!</v>
      </c>
      <c r="J10" s="43" t="e">
        <f>#REF!</f>
        <v>#REF!</v>
      </c>
      <c r="K10" s="22">
        <f>E12</f>
        <v>807788</v>
      </c>
    </row>
    <row r="11" spans="1:11" ht="39" customHeight="1" thickBot="1" x14ac:dyDescent="0.3">
      <c r="A11" s="31"/>
      <c r="B11" s="20"/>
      <c r="C11" s="37" t="s">
        <v>19</v>
      </c>
      <c r="D11" s="37"/>
      <c r="E11" s="30">
        <v>680000</v>
      </c>
      <c r="J11" s="15" t="s">
        <v>1</v>
      </c>
      <c r="K11" s="23">
        <f>SUM(K9:K10)</f>
        <v>807788</v>
      </c>
    </row>
    <row r="12" spans="1:11" ht="15" customHeight="1" x14ac:dyDescent="0.25">
      <c r="A12" s="31"/>
      <c r="B12" s="20"/>
      <c r="C12" s="45" t="s">
        <v>20</v>
      </c>
      <c r="D12" s="45"/>
      <c r="E12" s="30">
        <v>807788</v>
      </c>
    </row>
    <row r="13" spans="1:11" ht="54.75" customHeight="1" x14ac:dyDescent="0.25">
      <c r="A13" s="20"/>
      <c r="B13" s="20"/>
      <c r="C13" s="46" t="s">
        <v>11</v>
      </c>
      <c r="D13" s="46"/>
      <c r="E13" s="20">
        <f>D8-E10-E11-E12</f>
        <v>705412</v>
      </c>
    </row>
    <row r="14" spans="1:11" ht="13.5" customHeight="1" x14ac:dyDescent="0.25">
      <c r="A14" s="44" t="s">
        <v>21</v>
      </c>
      <c r="B14" s="44"/>
      <c r="C14" s="44"/>
      <c r="D14" s="44"/>
      <c r="E14" s="44"/>
    </row>
    <row r="15" spans="1:11" ht="18.75" customHeight="1" x14ac:dyDescent="0.25">
      <c r="A15" s="32"/>
      <c r="B15" s="32" t="s">
        <v>3</v>
      </c>
      <c r="C15" s="26" t="s">
        <v>2</v>
      </c>
      <c r="D15" s="33" t="s">
        <v>1</v>
      </c>
      <c r="E15" s="26"/>
    </row>
    <row r="16" spans="1:11" ht="26.25" customHeight="1" x14ac:dyDescent="0.25">
      <c r="A16" s="34"/>
      <c r="B16" s="26"/>
      <c r="C16" s="26"/>
      <c r="D16" s="27"/>
      <c r="E16" s="26"/>
    </row>
    <row r="17" spans="1:9" x14ac:dyDescent="0.25">
      <c r="A17" s="34" t="s">
        <v>9</v>
      </c>
      <c r="B17" s="26">
        <v>11240</v>
      </c>
      <c r="C17" s="26">
        <f t="shared" ref="C17" si="0">B17*0.25</f>
        <v>2810</v>
      </c>
      <c r="D17" s="27">
        <f t="shared" ref="D17" si="1">B17+C17</f>
        <v>14050</v>
      </c>
      <c r="E17" s="26"/>
    </row>
    <row r="18" spans="1:9" x14ac:dyDescent="0.25">
      <c r="A18" s="34"/>
      <c r="B18" s="26"/>
      <c r="C18" s="26"/>
      <c r="D18" s="27"/>
      <c r="E18" s="26"/>
    </row>
    <row r="19" spans="1:9" x14ac:dyDescent="0.25">
      <c r="A19" s="35" t="s">
        <v>1</v>
      </c>
      <c r="B19" s="28">
        <f>SUM(B16:B18)</f>
        <v>11240</v>
      </c>
      <c r="C19" s="28">
        <f>SUM(C16:C18)</f>
        <v>2810</v>
      </c>
      <c r="D19" s="28">
        <f>ROUND((B19+C19),0)</f>
        <v>14050</v>
      </c>
      <c r="E19" s="26"/>
    </row>
    <row r="20" spans="1:9" ht="28.5" customHeight="1" x14ac:dyDescent="0.25">
      <c r="A20" s="32"/>
      <c r="B20" s="32"/>
      <c r="C20" s="26"/>
      <c r="D20" s="33"/>
      <c r="E20" s="26"/>
      <c r="I20" s="6"/>
    </row>
    <row r="21" spans="1:9" ht="30" x14ac:dyDescent="0.25">
      <c r="A21" s="32"/>
      <c r="B21" s="32"/>
      <c r="C21" s="26"/>
      <c r="D21" s="33" t="s">
        <v>7</v>
      </c>
      <c r="E21" s="36">
        <f>D19-E20</f>
        <v>14050</v>
      </c>
    </row>
    <row r="22" spans="1:9" x14ac:dyDescent="0.25">
      <c r="C22" s="8"/>
      <c r="E22"/>
    </row>
    <row r="23" spans="1:9" ht="31.5" customHeight="1" x14ac:dyDescent="0.25">
      <c r="A23" s="44" t="s">
        <v>13</v>
      </c>
      <c r="B23" s="44"/>
      <c r="C23" s="44"/>
      <c r="D23" s="44"/>
      <c r="E23" s="44"/>
    </row>
    <row r="24" spans="1:9" ht="18.75" customHeight="1" x14ac:dyDescent="0.25">
      <c r="A24" s="32"/>
      <c r="B24" s="32" t="s">
        <v>3</v>
      </c>
      <c r="C24" s="26" t="s">
        <v>2</v>
      </c>
      <c r="D24" s="33" t="s">
        <v>1</v>
      </c>
      <c r="E24" s="26"/>
    </row>
    <row r="25" spans="1:9" x14ac:dyDescent="0.25">
      <c r="A25" s="34"/>
      <c r="B25" s="26"/>
      <c r="C25" s="26"/>
      <c r="D25" s="27"/>
      <c r="E25" s="26"/>
    </row>
    <row r="26" spans="1:9" x14ac:dyDescent="0.25">
      <c r="A26" s="34" t="s">
        <v>9</v>
      </c>
      <c r="B26" s="26">
        <v>68595.199999999997</v>
      </c>
      <c r="C26" s="26">
        <f t="shared" ref="C26" si="2">B26*0.25</f>
        <v>17148.8</v>
      </c>
      <c r="D26" s="27">
        <f t="shared" ref="D26" si="3">B26+C26</f>
        <v>85744</v>
      </c>
      <c r="E26" s="26"/>
    </row>
    <row r="27" spans="1:9" x14ac:dyDescent="0.25">
      <c r="A27" s="34"/>
      <c r="B27" s="26"/>
      <c r="C27" s="26"/>
      <c r="D27" s="27"/>
      <c r="E27" s="26"/>
    </row>
    <row r="28" spans="1:9" x14ac:dyDescent="0.25">
      <c r="A28" s="35" t="s">
        <v>1</v>
      </c>
      <c r="B28" s="28">
        <f>SUM(B25:B27)</f>
        <v>68595.199999999997</v>
      </c>
      <c r="C28" s="28">
        <f>SUM(C25:C27)</f>
        <v>17148.8</v>
      </c>
      <c r="D28" s="28">
        <f>ROUND((B28+C28),0)</f>
        <v>85744</v>
      </c>
      <c r="E28" s="26"/>
    </row>
    <row r="29" spans="1:9" ht="33" customHeight="1" x14ac:dyDescent="0.25">
      <c r="A29" s="32"/>
      <c r="B29" s="32"/>
      <c r="C29" s="26"/>
      <c r="D29" s="33"/>
      <c r="E29" s="26"/>
    </row>
    <row r="30" spans="1:9" ht="30" x14ac:dyDescent="0.25">
      <c r="C30" s="8"/>
      <c r="D30" s="33" t="s">
        <v>7</v>
      </c>
      <c r="E30" s="36">
        <f>D28</f>
        <v>85744</v>
      </c>
    </row>
    <row r="31" spans="1:9" ht="31.5" customHeight="1" x14ac:dyDescent="0.25">
      <c r="A31" s="44" t="s">
        <v>22</v>
      </c>
      <c r="B31" s="44"/>
      <c r="C31" s="44"/>
      <c r="D31" s="44"/>
      <c r="E31" s="44"/>
    </row>
    <row r="32" spans="1:9" ht="18.75" customHeight="1" x14ac:dyDescent="0.25">
      <c r="A32" s="32"/>
      <c r="B32" s="32" t="s">
        <v>3</v>
      </c>
      <c r="C32" s="26" t="s">
        <v>2</v>
      </c>
      <c r="D32" s="33" t="s">
        <v>1</v>
      </c>
      <c r="E32" s="26"/>
    </row>
    <row r="33" spans="1:11" x14ac:dyDescent="0.25">
      <c r="A33" s="34"/>
      <c r="B33" s="26"/>
      <c r="C33" s="26"/>
      <c r="D33" s="27"/>
      <c r="E33" s="26"/>
    </row>
    <row r="34" spans="1:11" x14ac:dyDescent="0.25">
      <c r="A34" s="34" t="s">
        <v>9</v>
      </c>
      <c r="B34" s="26">
        <v>70228.800000000003</v>
      </c>
      <c r="C34" s="26">
        <f t="shared" ref="C34" si="4">B34*0.25</f>
        <v>17557.2</v>
      </c>
      <c r="D34" s="27">
        <f t="shared" ref="D34" si="5">B34+C34</f>
        <v>87786</v>
      </c>
      <c r="E34" s="26"/>
    </row>
    <row r="35" spans="1:11" x14ac:dyDescent="0.25">
      <c r="A35" s="34"/>
      <c r="B35" s="26"/>
      <c r="C35" s="26"/>
      <c r="D35" s="27"/>
      <c r="E35" s="26"/>
    </row>
    <row r="36" spans="1:11" x14ac:dyDescent="0.25">
      <c r="A36" s="35" t="s">
        <v>1</v>
      </c>
      <c r="B36" s="28">
        <f>SUM(B33:B35)</f>
        <v>70228.800000000003</v>
      </c>
      <c r="C36" s="28">
        <f>SUM(C33:C35)</f>
        <v>17557.2</v>
      </c>
      <c r="D36" s="28">
        <f>ROUND((B36+C36),0)</f>
        <v>87786</v>
      </c>
      <c r="E36" s="26"/>
    </row>
    <row r="37" spans="1:11" ht="33" customHeight="1" x14ac:dyDescent="0.25">
      <c r="A37" s="32"/>
      <c r="B37" s="32"/>
      <c r="C37" s="26"/>
      <c r="D37" s="33" t="s">
        <v>14</v>
      </c>
      <c r="E37" s="26">
        <v>30000</v>
      </c>
    </row>
    <row r="38" spans="1:11" ht="30" x14ac:dyDescent="0.25">
      <c r="C38" s="8"/>
      <c r="D38" s="33" t="s">
        <v>7</v>
      </c>
      <c r="E38" s="36">
        <f>D36-E37</f>
        <v>57786</v>
      </c>
    </row>
    <row r="39" spans="1:11" x14ac:dyDescent="0.25">
      <c r="C39" s="8"/>
      <c r="D39" s="33"/>
      <c r="E39" s="36"/>
    </row>
    <row r="40" spans="1:11" x14ac:dyDescent="0.25">
      <c r="A40" s="2" t="s">
        <v>10</v>
      </c>
      <c r="B40" s="2"/>
      <c r="C40" s="10"/>
      <c r="E40" s="8"/>
      <c r="G40" s="4"/>
      <c r="H40" s="4"/>
      <c r="I40" s="4"/>
      <c r="J40" s="4"/>
      <c r="K40" s="25"/>
    </row>
    <row r="41" spans="1:11" ht="39.75" customHeight="1" x14ac:dyDescent="0.25">
      <c r="C41" s="8"/>
      <c r="E41" s="8"/>
      <c r="G41" s="5"/>
      <c r="H41" s="5"/>
      <c r="I41" s="5"/>
      <c r="J41" s="5"/>
      <c r="K41" s="25"/>
    </row>
    <row r="42" spans="1:11" ht="24.75" customHeight="1" x14ac:dyDescent="0.25">
      <c r="B42" t="s">
        <v>3</v>
      </c>
      <c r="C42" s="8" t="s">
        <v>2</v>
      </c>
      <c r="D42" s="3" t="s">
        <v>1</v>
      </c>
      <c r="E42" s="8"/>
      <c r="G42" s="5"/>
      <c r="H42" s="5"/>
      <c r="I42" s="5"/>
      <c r="J42" s="5"/>
      <c r="K42" s="25"/>
    </row>
    <row r="43" spans="1:11" ht="34.5" customHeight="1" x14ac:dyDescent="0.25">
      <c r="A43" s="9" t="s">
        <v>4</v>
      </c>
      <c r="B43" s="17">
        <v>13600</v>
      </c>
      <c r="C43" s="17">
        <f>B43*0.25</f>
        <v>3400</v>
      </c>
      <c r="D43" s="18">
        <f>ROUND(B43+C43,0)</f>
        <v>17000</v>
      </c>
      <c r="E43" s="17"/>
      <c r="G43" s="5"/>
      <c r="H43" s="5"/>
      <c r="I43" s="5"/>
      <c r="J43" s="5"/>
      <c r="K43" s="25"/>
    </row>
    <row r="44" spans="1:11" x14ac:dyDescent="0.25">
      <c r="A44" s="2" t="s">
        <v>1</v>
      </c>
      <c r="B44" s="19">
        <f>SUM(B43:B43)</f>
        <v>13600</v>
      </c>
      <c r="C44" s="19">
        <f>SUM(C43:C43)</f>
        <v>3400</v>
      </c>
      <c r="D44" s="19">
        <f>ROUND(SUM(D43:D43),0)</f>
        <v>17000</v>
      </c>
      <c r="E44" s="17"/>
      <c r="G44" s="5"/>
      <c r="H44" s="5"/>
      <c r="I44" s="5"/>
      <c r="J44" s="5"/>
      <c r="K44" s="25"/>
    </row>
    <row r="45" spans="1:11" x14ac:dyDescent="0.25">
      <c r="B45" s="17"/>
      <c r="C45" s="17"/>
      <c r="D45" s="18" t="s">
        <v>0</v>
      </c>
      <c r="E45" s="29">
        <f>D44</f>
        <v>17000</v>
      </c>
      <c r="G45" s="5"/>
      <c r="H45" s="5"/>
      <c r="I45" s="5"/>
      <c r="J45" s="5"/>
      <c r="K45" s="25"/>
    </row>
    <row r="46" spans="1:11" s="4" customFormat="1" x14ac:dyDescent="0.25">
      <c r="A46"/>
      <c r="B46"/>
      <c r="C46" s="8"/>
      <c r="D46" s="11"/>
      <c r="E46" s="8"/>
      <c r="F46"/>
      <c r="G46"/>
      <c r="H46"/>
      <c r="I46"/>
      <c r="J46" s="5"/>
      <c r="K46" s="22"/>
    </row>
    <row r="47" spans="1:11" s="5" customFormat="1" x14ac:dyDescent="0.25">
      <c r="A47" s="44" t="s">
        <v>23</v>
      </c>
      <c r="B47" s="44"/>
      <c r="C47" s="44"/>
      <c r="D47" s="44"/>
      <c r="E47" s="44"/>
      <c r="F47"/>
      <c r="G47"/>
      <c r="H47"/>
      <c r="I47"/>
      <c r="J47"/>
      <c r="K47" s="22"/>
    </row>
    <row r="48" spans="1:11" s="5" customFormat="1" x14ac:dyDescent="0.25">
      <c r="A48" s="32"/>
      <c r="B48" s="32" t="s">
        <v>3</v>
      </c>
      <c r="C48" s="26" t="s">
        <v>2</v>
      </c>
      <c r="D48" s="33" t="s">
        <v>1</v>
      </c>
      <c r="E48" s="26"/>
      <c r="F48"/>
      <c r="G48"/>
      <c r="H48"/>
      <c r="I48"/>
      <c r="J48"/>
      <c r="K48" s="22"/>
    </row>
    <row r="49" spans="1:11" s="5" customFormat="1" x14ac:dyDescent="0.25">
      <c r="A49" s="34"/>
      <c r="B49" s="26"/>
      <c r="C49" s="26"/>
      <c r="D49" s="27"/>
      <c r="E49" s="26"/>
      <c r="F49"/>
      <c r="G49"/>
      <c r="H49"/>
      <c r="I49"/>
      <c r="J49"/>
      <c r="K49" s="22"/>
    </row>
    <row r="50" spans="1:11" s="5" customFormat="1" x14ac:dyDescent="0.25">
      <c r="A50" s="34" t="s">
        <v>4</v>
      </c>
      <c r="B50" s="26">
        <v>29600</v>
      </c>
      <c r="C50" s="26">
        <f t="shared" ref="C50" si="6">B50*0.25</f>
        <v>7400</v>
      </c>
      <c r="D50" s="27">
        <f t="shared" ref="D50" si="7">B50+C50</f>
        <v>37000</v>
      </c>
      <c r="E50" s="26"/>
      <c r="F50"/>
      <c r="G50"/>
      <c r="H50"/>
      <c r="I50"/>
      <c r="J50"/>
      <c r="K50" s="22"/>
    </row>
    <row r="51" spans="1:11" s="5" customFormat="1" x14ac:dyDescent="0.25">
      <c r="A51" s="35" t="s">
        <v>1</v>
      </c>
      <c r="B51" s="28">
        <f>SUM(B49:B50)</f>
        <v>29600</v>
      </c>
      <c r="C51" s="28">
        <f>SUM(C49:C50)</f>
        <v>7400</v>
      </c>
      <c r="D51" s="28">
        <f>ROUND((B51+C51),0)</f>
        <v>37000</v>
      </c>
      <c r="E51" s="26"/>
      <c r="F51"/>
      <c r="G51"/>
      <c r="H51"/>
      <c r="I51"/>
      <c r="J51"/>
      <c r="K51" s="22"/>
    </row>
    <row r="52" spans="1:11" x14ac:dyDescent="0.25">
      <c r="C52" s="8"/>
      <c r="E52"/>
    </row>
    <row r="53" spans="1:11" x14ac:dyDescent="0.25">
      <c r="C53" s="8"/>
      <c r="E53"/>
    </row>
    <row r="54" spans="1:11" s="5" customFormat="1" x14ac:dyDescent="0.25">
      <c r="A54" s="44" t="s">
        <v>24</v>
      </c>
      <c r="B54" s="44"/>
      <c r="C54" s="44"/>
      <c r="D54" s="44"/>
      <c r="E54" s="44"/>
      <c r="F54"/>
      <c r="G54"/>
      <c r="H54"/>
      <c r="I54"/>
      <c r="J54"/>
      <c r="K54" s="22"/>
    </row>
    <row r="55" spans="1:11" s="5" customFormat="1" x14ac:dyDescent="0.25">
      <c r="A55" s="32"/>
      <c r="B55" s="32" t="s">
        <v>3</v>
      </c>
      <c r="C55" s="26" t="s">
        <v>2</v>
      </c>
      <c r="D55" s="33" t="s">
        <v>1</v>
      </c>
      <c r="E55" s="26"/>
      <c r="F55"/>
      <c r="G55"/>
      <c r="H55"/>
      <c r="I55"/>
      <c r="J55"/>
      <c r="K55" s="22"/>
    </row>
    <row r="56" spans="1:11" s="5" customFormat="1" x14ac:dyDescent="0.25">
      <c r="A56" s="34"/>
      <c r="B56" s="26"/>
      <c r="C56" s="26"/>
      <c r="D56" s="27"/>
      <c r="E56" s="26"/>
      <c r="F56"/>
      <c r="G56"/>
      <c r="H56"/>
      <c r="I56"/>
      <c r="J56"/>
      <c r="K56" s="22"/>
    </row>
    <row r="57" spans="1:11" s="5" customFormat="1" x14ac:dyDescent="0.25">
      <c r="A57" s="34" t="s">
        <v>4</v>
      </c>
      <c r="B57" s="26">
        <v>16000</v>
      </c>
      <c r="C57" s="26">
        <f t="shared" ref="C57" si="8">B57*0.25</f>
        <v>4000</v>
      </c>
      <c r="D57" s="27">
        <f t="shared" ref="D57" si="9">B57+C57</f>
        <v>20000</v>
      </c>
      <c r="E57" s="26"/>
      <c r="F57"/>
      <c r="G57"/>
      <c r="H57"/>
      <c r="I57"/>
      <c r="J57"/>
      <c r="K57" s="22"/>
    </row>
    <row r="58" spans="1:11" s="5" customFormat="1" x14ac:dyDescent="0.25">
      <c r="A58" s="35" t="s">
        <v>1</v>
      </c>
      <c r="B58" s="28">
        <f>SUM(B56:B57)</f>
        <v>16000</v>
      </c>
      <c r="C58" s="28">
        <f>SUM(C56:C57)</f>
        <v>4000</v>
      </c>
      <c r="D58" s="28">
        <f>ROUND((B58+C58),0)</f>
        <v>20000</v>
      </c>
      <c r="E58" s="26"/>
      <c r="F58"/>
      <c r="G58"/>
      <c r="H58"/>
      <c r="I58"/>
      <c r="J58"/>
      <c r="K58" s="22"/>
    </row>
    <row r="59" spans="1:11" x14ac:dyDescent="0.25">
      <c r="C59" s="8"/>
      <c r="E59"/>
    </row>
    <row r="60" spans="1:11" s="5" customFormat="1" x14ac:dyDescent="0.25">
      <c r="A60" s="44" t="s">
        <v>25</v>
      </c>
      <c r="B60" s="44"/>
      <c r="C60" s="44"/>
      <c r="D60" s="44"/>
      <c r="E60" s="44"/>
      <c r="F60"/>
      <c r="G60"/>
      <c r="H60"/>
      <c r="I60"/>
      <c r="J60"/>
      <c r="K60" s="22"/>
    </row>
    <row r="61" spans="1:11" s="5" customFormat="1" x14ac:dyDescent="0.25">
      <c r="A61" s="32"/>
      <c r="B61" s="32" t="s">
        <v>3</v>
      </c>
      <c r="C61" s="26" t="s">
        <v>2</v>
      </c>
      <c r="D61" s="33" t="s">
        <v>1</v>
      </c>
      <c r="E61" s="26"/>
      <c r="F61"/>
      <c r="G61"/>
      <c r="H61"/>
      <c r="I61"/>
      <c r="J61"/>
      <c r="K61" s="22"/>
    </row>
    <row r="62" spans="1:11" s="5" customFormat="1" x14ac:dyDescent="0.25">
      <c r="A62" s="34"/>
      <c r="B62" s="26"/>
      <c r="C62" s="26"/>
      <c r="D62" s="27"/>
      <c r="E62" s="26"/>
      <c r="F62"/>
      <c r="G62"/>
      <c r="H62"/>
      <c r="I62"/>
      <c r="J62"/>
      <c r="K62" s="22"/>
    </row>
    <row r="63" spans="1:11" s="5" customFormat="1" x14ac:dyDescent="0.25">
      <c r="A63" s="34" t="s">
        <v>4</v>
      </c>
      <c r="B63" s="26">
        <v>6000</v>
      </c>
      <c r="C63" s="26">
        <f t="shared" ref="C63" si="10">B63*0.25</f>
        <v>1500</v>
      </c>
      <c r="D63" s="27">
        <f t="shared" ref="D63" si="11">B63+C63</f>
        <v>7500</v>
      </c>
      <c r="E63" s="26"/>
      <c r="F63"/>
      <c r="G63"/>
      <c r="H63"/>
      <c r="I63"/>
      <c r="J63"/>
      <c r="K63" s="22"/>
    </row>
    <row r="64" spans="1:11" s="5" customFormat="1" x14ac:dyDescent="0.25">
      <c r="A64" s="35" t="s">
        <v>1</v>
      </c>
      <c r="B64" s="28">
        <f>SUM(B62:B63)</f>
        <v>6000</v>
      </c>
      <c r="C64" s="28">
        <f>SUM(C62:C63)</f>
        <v>1500</v>
      </c>
      <c r="D64" s="28">
        <f>ROUND((B64+C64),0)</f>
        <v>7500</v>
      </c>
      <c r="E64" s="26"/>
      <c r="F64"/>
      <c r="G64"/>
      <c r="H64"/>
      <c r="I64"/>
      <c r="J64"/>
      <c r="K64" s="22"/>
    </row>
    <row r="65" spans="3:5" x14ac:dyDescent="0.25">
      <c r="C65" s="8"/>
      <c r="E65"/>
    </row>
  </sheetData>
  <mergeCells count="15">
    <mergeCell ref="A54:E54"/>
    <mergeCell ref="A60:E60"/>
    <mergeCell ref="A47:E47"/>
    <mergeCell ref="F10:J10"/>
    <mergeCell ref="A23:E23"/>
    <mergeCell ref="A14:E14"/>
    <mergeCell ref="C10:D10"/>
    <mergeCell ref="C13:D13"/>
    <mergeCell ref="C12:D12"/>
    <mergeCell ref="A31:E31"/>
    <mergeCell ref="A4:E4"/>
    <mergeCell ref="F1:I1"/>
    <mergeCell ref="A2:E2"/>
    <mergeCell ref="A1:E1"/>
    <mergeCell ref="F5:J5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Opcina orehovica</cp:lastModifiedBy>
  <cp:lastPrinted>2024-12-11T09:21:09Z</cp:lastPrinted>
  <dcterms:created xsi:type="dcterms:W3CDTF">2014-11-17T07:37:29Z</dcterms:created>
  <dcterms:modified xsi:type="dcterms:W3CDTF">2024-12-11T09:48:28Z</dcterms:modified>
</cp:coreProperties>
</file>