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JEĆE\2023. godina\15. SJEDNICA\Proračun 2024. i popratne odluke\"/>
    </mc:Choice>
  </mc:AlternateContent>
  <xr:revisionPtr revIDLastSave="0" documentId="13_ncr:1_{683EE6A8-43E8-4C0C-9BDC-C7D3AE009E0C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5" i="1" l="1"/>
  <c r="K20" i="1"/>
  <c r="B44" i="1"/>
  <c r="C43" i="1"/>
  <c r="D43" i="1" s="1"/>
  <c r="K5" i="1"/>
  <c r="F5" i="1"/>
  <c r="K4" i="1"/>
  <c r="F4" i="1"/>
  <c r="B34" i="1"/>
  <c r="B35" i="1" s="1"/>
  <c r="C33" i="1"/>
  <c r="C34" i="1" l="1"/>
  <c r="C35" i="1" s="1"/>
  <c r="D35" i="1" s="1"/>
  <c r="D33" i="1"/>
  <c r="D34" i="1" l="1"/>
  <c r="E37" i="1" l="1"/>
  <c r="C42" i="1" l="1"/>
  <c r="C44" i="1" s="1"/>
  <c r="C17" i="1"/>
  <c r="D17" i="1" s="1"/>
  <c r="B18" i="1"/>
  <c r="B26" i="1"/>
  <c r="B27" i="1" s="1"/>
  <c r="C25" i="1"/>
  <c r="D25" i="1" s="1"/>
  <c r="D8" i="1"/>
  <c r="E12" i="1" s="1"/>
  <c r="D42" i="1" l="1"/>
  <c r="C18" i="1"/>
  <c r="D18" i="1" s="1"/>
  <c r="C26" i="1"/>
  <c r="C27" i="1" s="1"/>
  <c r="D27" i="1" s="1"/>
  <c r="E30" i="1" s="1"/>
  <c r="B67" i="1"/>
  <c r="C66" i="1"/>
  <c r="D66" i="1" s="1"/>
  <c r="D44" i="1" l="1"/>
  <c r="E46" i="1" s="1"/>
  <c r="D26" i="1"/>
  <c r="C67" i="1"/>
  <c r="D67" i="1"/>
  <c r="E68" i="1" s="1"/>
  <c r="B60" i="1" l="1"/>
  <c r="C58" i="1"/>
  <c r="D58" i="1" s="1"/>
  <c r="C57" i="1"/>
  <c r="F10" i="1"/>
  <c r="D57" i="1" l="1"/>
  <c r="C59" i="1"/>
  <c r="C60" i="1" s="1"/>
  <c r="C51" i="1"/>
  <c r="D51" i="1" s="1"/>
  <c r="C50" i="1"/>
  <c r="D59" i="1" l="1"/>
  <c r="D60" i="1" s="1"/>
  <c r="E61" i="1" s="1"/>
  <c r="B52" i="1"/>
  <c r="C52" i="1"/>
  <c r="D50" i="1"/>
  <c r="D52" i="1" s="1"/>
  <c r="E53" i="1" s="1"/>
  <c r="E54" i="1" l="1"/>
  <c r="K10" i="1" l="1"/>
  <c r="K6" i="1" l="1"/>
  <c r="K12" i="1" l="1"/>
  <c r="K14" i="1" s="1"/>
  <c r="E20" i="1"/>
</calcChain>
</file>

<file path=xl/sharedStrings.xml><?xml version="1.0" encoding="utf-8"?>
<sst xmlns="http://schemas.openxmlformats.org/spreadsheetml/2006/main" count="114" uniqueCount="73">
  <si>
    <t>Općina Orehovica</t>
  </si>
  <si>
    <t>Deratizacija</t>
  </si>
  <si>
    <t>Dezinsekcija</t>
  </si>
  <si>
    <t>Stipendije</t>
  </si>
  <si>
    <t xml:space="preserve">Naknade članovima predstavničkih i izvršnih tijela </t>
  </si>
  <si>
    <t>Kontrola plodnosti tla</t>
  </si>
  <si>
    <t>Usluge  odvjetnika</t>
  </si>
  <si>
    <t>UKUPNO</t>
  </si>
  <si>
    <t>PDV</t>
  </si>
  <si>
    <t>bez PDV-a</t>
  </si>
  <si>
    <t>radovi</t>
  </si>
  <si>
    <t>Financiranje projekata organizacija civilnog društva</t>
  </si>
  <si>
    <t>Bilježnice</t>
  </si>
  <si>
    <t>Program zaštite divljači</t>
  </si>
  <si>
    <t>UKUPNO SUFINANCIRANJA</t>
  </si>
  <si>
    <t>SPECIFIKACIJA IZVORA SUFIANCIRANJA</t>
  </si>
  <si>
    <t>s izvorima sufinanciranja</t>
  </si>
  <si>
    <t>Nabava računala</t>
  </si>
  <si>
    <t>nadzor</t>
  </si>
  <si>
    <t>Proračun Općine Orehovica</t>
  </si>
  <si>
    <t>Redovno financiranje vatrogastva</t>
  </si>
  <si>
    <t xml:space="preserve">Zaprašivanje komaraca + uzorkovanje </t>
  </si>
  <si>
    <t>Sufinanciranje usluge terapeuta</t>
  </si>
  <si>
    <t>Oprema za rad u parku i vrtu</t>
  </si>
  <si>
    <t>Kapitalne donacije iz državnog proračuna</t>
  </si>
  <si>
    <t>Političkim strankama</t>
  </si>
  <si>
    <t>provođenje programa</t>
  </si>
  <si>
    <t>Nabava i postavljanje prometne signalizacije na području općine</t>
  </si>
  <si>
    <t>Geodetsko-katastarske usluge</t>
  </si>
  <si>
    <t>Hortikulturtno uređenje javnih površina</t>
  </si>
  <si>
    <t>Civilna zaštita - nabava  dugotrajne opreme</t>
  </si>
  <si>
    <t>Osiguranje traktora i službenog vozila</t>
  </si>
  <si>
    <t>Registracija traktora, prikolice i službenog vozila</t>
  </si>
  <si>
    <t>Troškovi pogreba COVID-19 pozitivnih - razlika</t>
  </si>
  <si>
    <t xml:space="preserve">radovi </t>
  </si>
  <si>
    <t>Sanacija oštećenih asfaltnih zastora i sustava odvodnje ob.voda na području Općine Orehovica</t>
  </si>
  <si>
    <t>Održavanje građevinskih objekata u vlasništvu Općine Orehovica</t>
  </si>
  <si>
    <t>radovi i projektna dokumentacija</t>
  </si>
  <si>
    <t xml:space="preserve"> procjena troškova</t>
  </si>
  <si>
    <t>Održavanje nerazvrstanih cesta, poljski putevi</t>
  </si>
  <si>
    <t xml:space="preserve">Hvatanje, cijepljenje i troškovi skloništa za životinje </t>
  </si>
  <si>
    <t>Dodjela poticaja za adaptaciju i izgradnju nekretnina mladim osobama</t>
  </si>
  <si>
    <t>Sistematski pregled zaposlenih</t>
  </si>
  <si>
    <t>Sredstva EU</t>
  </si>
  <si>
    <t>Modernizacija i dopuna dječjih igrališta (projektno tehnička dokumentacija i igrala)</t>
  </si>
  <si>
    <t>Prilazna cesta kod novog vrtića u Orehovici - I faza</t>
  </si>
  <si>
    <t>Uspostava ekološki prihvatljive javne rasvjete kod prilazne ceste novom vrtiću  - pripremni radovi</t>
  </si>
  <si>
    <t xml:space="preserve">Pomoć sportašima  za iznimne rezultate  </t>
  </si>
  <si>
    <t>projektno-tehnička dokumentacija</t>
  </si>
  <si>
    <t>radovi - faza I (skidanje nanosa, šljunčanje itd)</t>
  </si>
  <si>
    <t>Izgradnja spojne ceste u Vulariji (800 m)</t>
  </si>
  <si>
    <t>visoko obrazovanje</t>
  </si>
  <si>
    <t>srednjoškolsko obrazovanje</t>
  </si>
  <si>
    <t>Uredski namještaj</t>
  </si>
  <si>
    <t>Vanjska teretana u parku u Podbrestu</t>
  </si>
  <si>
    <t>Izgradnja Dječjeg vrtića u Orehovici</t>
  </si>
  <si>
    <t>Opremanje</t>
  </si>
  <si>
    <t>Proračun EU - mjera 7.4.1-</t>
  </si>
  <si>
    <t xml:space="preserve"> Izgradnja prometnica  zoni Križopotje  - II Faza</t>
  </si>
  <si>
    <t xml:space="preserve"> Izgradnja prometnica  zoni Križopotje  - III Faza</t>
  </si>
  <si>
    <t xml:space="preserve">Ministarstvo regionalnog razvoja </t>
  </si>
  <si>
    <t>Ministarstvo graditeljstva</t>
  </si>
  <si>
    <t>radovi + nadzor</t>
  </si>
  <si>
    <t>Općinski proračun</t>
  </si>
  <si>
    <t>Vanjska teretana Orehovica</t>
  </si>
  <si>
    <t>Proračun 2024 - investicije - smjernice - sažetak</t>
  </si>
  <si>
    <t>Izgradnja trafostanice u gospodarskoj zoni Podbrest - procjena troškova</t>
  </si>
  <si>
    <t>Ministarstvo gospodarstva -</t>
  </si>
  <si>
    <t>izgradnja + nadzor</t>
  </si>
  <si>
    <t xml:space="preserve"> </t>
  </si>
  <si>
    <t>Sredstva za fiskalnu održivost dječjih vrtića</t>
  </si>
  <si>
    <t>Izgradnja dječjeg vrtića u Orehovici</t>
  </si>
  <si>
    <t>sredstva za fiskalnu drživost dječjih vrtića (namjenska sredstva)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</si>
</sst>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2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757575"/>
      <name val="Tahoma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left" wrapText="1"/>
    </xf>
    <xf numFmtId="0" fontId="5" fillId="0" borderId="0" xfId="0" applyFont="1"/>
    <xf numFmtId="0" fontId="7" fillId="0" borderId="0" xfId="0" applyFont="1"/>
    <xf numFmtId="44" fontId="0" fillId="0" borderId="2" xfId="1" applyFont="1" applyBorder="1"/>
    <xf numFmtId="0" fontId="8" fillId="0" borderId="0" xfId="0" applyFont="1"/>
    <xf numFmtId="0" fontId="6" fillId="0" borderId="0" xfId="0" applyFont="1" applyAlignment="1">
      <alignment horizontal="left" wrapText="1"/>
    </xf>
    <xf numFmtId="44" fontId="0" fillId="0" borderId="0" xfId="1" applyFont="1" applyBorder="1"/>
    <xf numFmtId="0" fontId="0" fillId="0" borderId="0" xfId="0" applyAlignment="1">
      <alignment wrapText="1"/>
    </xf>
    <xf numFmtId="44" fontId="7" fillId="0" borderId="0" xfId="1" applyFont="1" applyBorder="1"/>
    <xf numFmtId="0" fontId="7" fillId="0" borderId="0" xfId="0" applyFont="1" applyAlignment="1">
      <alignment horizontal="left" wrapText="1"/>
    </xf>
    <xf numFmtId="0" fontId="6" fillId="0" borderId="0" xfId="0" applyFont="1"/>
    <xf numFmtId="44" fontId="5" fillId="0" borderId="0" xfId="1" applyFont="1" applyBorder="1"/>
    <xf numFmtId="44" fontId="0" fillId="0" borderId="0" xfId="0" applyNumberFormat="1" applyAlignment="1">
      <alignment horizontal="left" wrapText="1"/>
    </xf>
    <xf numFmtId="44" fontId="3" fillId="0" borderId="0" xfId="1" applyFont="1" applyBorder="1"/>
    <xf numFmtId="0" fontId="3" fillId="3" borderId="1" xfId="2" applyFont="1"/>
    <xf numFmtId="0" fontId="11" fillId="5" borderId="1" xfId="4" applyBorder="1"/>
    <xf numFmtId="0" fontId="11" fillId="5" borderId="0" xfId="4"/>
    <xf numFmtId="44" fontId="11" fillId="5" borderId="0" xfId="4" applyNumberFormat="1"/>
    <xf numFmtId="0" fontId="10" fillId="4" borderId="3" xfId="3" applyBorder="1"/>
    <xf numFmtId="0" fontId="0" fillId="3" borderId="1" xfId="2" applyFont="1"/>
    <xf numFmtId="0" fontId="10" fillId="4" borderId="0" xfId="3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horizontal="left" wrapText="1"/>
    </xf>
    <xf numFmtId="164" fontId="2" fillId="2" borderId="0" xfId="1" applyNumberFormat="1" applyFont="1" applyFill="1" applyBorder="1"/>
    <xf numFmtId="164" fontId="0" fillId="0" borderId="0" xfId="0" applyNumberFormat="1"/>
    <xf numFmtId="164" fontId="0" fillId="0" borderId="0" xfId="0" applyNumberFormat="1" applyAlignment="1">
      <alignment horizontal="left" wrapText="1"/>
    </xf>
    <xf numFmtId="164" fontId="0" fillId="0" borderId="0" xfId="1" applyNumberFormat="1" applyFont="1"/>
    <xf numFmtId="164" fontId="10" fillId="4" borderId="3" xfId="1" applyNumberFormat="1" applyFont="1" applyFill="1" applyBorder="1"/>
    <xf numFmtId="164" fontId="10" fillId="4" borderId="0" xfId="1" applyNumberFormat="1" applyFont="1" applyFill="1" applyBorder="1"/>
    <xf numFmtId="164" fontId="3" fillId="3" borderId="1" xfId="1" applyNumberFormat="1" applyFont="1" applyFill="1" applyBorder="1"/>
    <xf numFmtId="164" fontId="7" fillId="0" borderId="0" xfId="1" applyNumberFormat="1" applyFont="1"/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left" wrapText="1"/>
    </xf>
    <xf numFmtId="164" fontId="6" fillId="2" borderId="0" xfId="1" applyNumberFormat="1" applyFont="1" applyFill="1" applyBorder="1"/>
    <xf numFmtId="164" fontId="0" fillId="3" borderId="0" xfId="1" applyNumberFormat="1" applyFont="1" applyFill="1" applyBorder="1"/>
    <xf numFmtId="164" fontId="0" fillId="3" borderId="0" xfId="2" applyNumberFormat="1" applyFont="1" applyBorder="1"/>
    <xf numFmtId="164" fontId="5" fillId="0" borderId="0" xfId="0" applyNumberFormat="1" applyFont="1"/>
    <xf numFmtId="164" fontId="7" fillId="0" borderId="0" xfId="0" applyNumberFormat="1" applyFont="1"/>
    <xf numFmtId="164" fontId="7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wrapText="1"/>
    </xf>
    <xf numFmtId="164" fontId="6" fillId="0" borderId="0" xfId="0" applyNumberFormat="1" applyFont="1"/>
    <xf numFmtId="164" fontId="7" fillId="3" borderId="0" xfId="2" applyNumberFormat="1" applyFont="1" applyBorder="1"/>
    <xf numFmtId="164" fontId="7" fillId="3" borderId="0" xfId="1" applyNumberFormat="1" applyFont="1" applyFill="1" applyBorder="1"/>
    <xf numFmtId="164" fontId="0" fillId="6" borderId="0" xfId="1" applyNumberFormat="1" applyFont="1" applyFill="1" applyBorder="1"/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164" fontId="6" fillId="0" borderId="4" xfId="0" applyNumberFormat="1" applyFont="1" applyBorder="1" applyAlignment="1">
      <alignment wrapText="1"/>
    </xf>
  </cellXfs>
  <cellStyles count="7">
    <cellStyle name="Bilješka" xfId="2" builtinId="10"/>
    <cellStyle name="Dobro" xfId="3" builtinId="26"/>
    <cellStyle name="Loše" xfId="4" builtinId="27"/>
    <cellStyle name="Normalno" xfId="0" builtinId="0"/>
    <cellStyle name="Valuta" xfId="1" builtinId="4"/>
    <cellStyle name="Valuta 2" xfId="5" xr:uid="{E430F059-234D-4071-8ECF-EC023005839C}"/>
    <cellStyle name="Valuta 3" xfId="6" xr:uid="{5E96943D-4D9B-4EC4-B0F8-AD2E44FA5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5"/>
  <sheetViews>
    <sheetView tabSelected="1" topLeftCell="A99" zoomScaleNormal="100" workbookViewId="0">
      <selection activeCell="B99" sqref="B99"/>
    </sheetView>
  </sheetViews>
  <sheetFormatPr defaultRowHeight="15" x14ac:dyDescent="0.25"/>
  <cols>
    <col min="1" max="1" width="24.5703125" customWidth="1"/>
    <col min="2" max="2" width="16.42578125" customWidth="1"/>
    <col min="3" max="3" width="16.42578125" style="1" customWidth="1"/>
    <col min="4" max="4" width="24.85546875" style="3" customWidth="1"/>
    <col min="5" max="5" width="15.85546875" style="1" customWidth="1"/>
    <col min="6" max="6" width="16.5703125" customWidth="1"/>
    <col min="7" max="7" width="15.85546875" bestFit="1" customWidth="1"/>
    <col min="8" max="8" width="21.42578125" customWidth="1"/>
    <col min="9" max="9" width="16.85546875" bestFit="1" customWidth="1"/>
    <col min="11" max="11" width="16.85546875" style="29" bestFit="1" customWidth="1"/>
  </cols>
  <sheetData>
    <row r="1" spans="1:11" ht="28.5" x14ac:dyDescent="0.45">
      <c r="A1" s="53" t="s">
        <v>65</v>
      </c>
      <c r="B1" s="53"/>
      <c r="C1" s="53"/>
      <c r="D1" s="53"/>
      <c r="E1" s="53"/>
      <c r="F1" s="51" t="s">
        <v>15</v>
      </c>
      <c r="G1" s="51"/>
      <c r="H1" s="51"/>
      <c r="I1" s="51"/>
    </row>
    <row r="2" spans="1:11" x14ac:dyDescent="0.25">
      <c r="A2" s="52" t="s">
        <v>16</v>
      </c>
      <c r="B2" s="52"/>
      <c r="C2" s="52"/>
      <c r="D2" s="52"/>
      <c r="E2" s="52"/>
      <c r="G2" s="2"/>
    </row>
    <row r="3" spans="1:11" x14ac:dyDescent="0.25">
      <c r="C3" s="9"/>
      <c r="E3" s="9"/>
      <c r="F3" s="18" t="s">
        <v>24</v>
      </c>
      <c r="G3" s="19"/>
      <c r="H3" s="20"/>
    </row>
    <row r="4" spans="1:11" ht="31.5" customHeight="1" x14ac:dyDescent="0.25">
      <c r="A4" s="50" t="s">
        <v>55</v>
      </c>
      <c r="B4" s="50"/>
      <c r="C4" s="50"/>
      <c r="D4" s="50"/>
      <c r="E4" s="50"/>
      <c r="F4" t="str">
        <f>A31</f>
        <v>Izgradnja trafostanice u gospodarskoj zoni Podbrest - procjena troškova</v>
      </c>
      <c r="K4" s="29">
        <f>E36</f>
        <v>30000</v>
      </c>
    </row>
    <row r="5" spans="1:11" ht="21.75" customHeight="1" x14ac:dyDescent="0.25">
      <c r="C5" s="9"/>
      <c r="E5" s="9"/>
      <c r="F5" s="47" t="str">
        <f>A22</f>
        <v xml:space="preserve"> Izgradnja prometnica  zoni Križopotje  - III Faza</v>
      </c>
      <c r="G5" s="48"/>
      <c r="H5" s="48"/>
      <c r="I5" s="48"/>
      <c r="J5" s="48"/>
      <c r="K5" s="29">
        <f>E28+E29</f>
        <v>60000</v>
      </c>
    </row>
    <row r="6" spans="1:11" ht="22.5" customHeight="1" thickBot="1" x14ac:dyDescent="0.3">
      <c r="A6" s="3" t="s">
        <v>68</v>
      </c>
      <c r="B6" s="24"/>
      <c r="C6" s="24"/>
      <c r="D6" s="25">
        <v>2153000</v>
      </c>
      <c r="E6" s="9"/>
      <c r="J6" s="21" t="s">
        <v>7</v>
      </c>
      <c r="K6" s="30">
        <f>SUM(K4:K5)</f>
        <v>90000</v>
      </c>
    </row>
    <row r="7" spans="1:11" ht="22.5" customHeight="1" x14ac:dyDescent="0.25">
      <c r="A7" s="3" t="s">
        <v>56</v>
      </c>
      <c r="B7" s="24"/>
      <c r="C7" s="24"/>
      <c r="D7" s="25">
        <v>206000</v>
      </c>
      <c r="E7" s="9"/>
      <c r="J7" s="23"/>
      <c r="K7" s="31"/>
    </row>
    <row r="8" spans="1:11" ht="22.5" customHeight="1" x14ac:dyDescent="0.25">
      <c r="A8" s="2" t="s">
        <v>7</v>
      </c>
      <c r="B8" s="26"/>
      <c r="C8" s="26"/>
      <c r="D8" s="26">
        <f>SUM(D6:D7)</f>
        <v>2359000</v>
      </c>
      <c r="E8" s="9"/>
      <c r="J8" s="23"/>
      <c r="K8" s="31"/>
    </row>
    <row r="9" spans="1:11" x14ac:dyDescent="0.25">
      <c r="A9" s="2"/>
      <c r="B9" s="27"/>
      <c r="C9" s="24"/>
      <c r="D9" s="28"/>
      <c r="E9" s="9"/>
      <c r="F9" s="18" t="s">
        <v>43</v>
      </c>
      <c r="G9" s="19"/>
      <c r="H9" s="20"/>
    </row>
    <row r="10" spans="1:11" ht="23.25" customHeight="1" x14ac:dyDescent="0.25">
      <c r="A10" s="39"/>
      <c r="B10" s="27"/>
      <c r="C10" s="24"/>
      <c r="D10" s="28" t="s">
        <v>57</v>
      </c>
      <c r="E10" s="38">
        <v>955604</v>
      </c>
      <c r="F10" t="str">
        <f>A4</f>
        <v>Izgradnja Dječjeg vrtića u Orehovici</v>
      </c>
      <c r="K10" s="29">
        <f>E10</f>
        <v>955604</v>
      </c>
    </row>
    <row r="11" spans="1:11" ht="28.5" customHeight="1" x14ac:dyDescent="0.25">
      <c r="A11" s="39"/>
      <c r="B11" s="27"/>
      <c r="C11" s="49" t="s">
        <v>72</v>
      </c>
      <c r="D11" s="49"/>
      <c r="E11" s="38">
        <v>140000</v>
      </c>
      <c r="F11" s="48"/>
      <c r="G11" s="48"/>
      <c r="H11" s="48"/>
      <c r="I11" s="48"/>
      <c r="J11" s="48"/>
    </row>
    <row r="12" spans="1:11" ht="17.25" customHeight="1" thickBot="1" x14ac:dyDescent="0.3">
      <c r="A12" s="27"/>
      <c r="B12" s="27"/>
      <c r="C12" s="24"/>
      <c r="D12" s="28" t="s">
        <v>63</v>
      </c>
      <c r="E12" s="27">
        <f>D8-E10-E11</f>
        <v>1263396</v>
      </c>
      <c r="J12" s="21" t="s">
        <v>7</v>
      </c>
      <c r="K12" s="30">
        <f>SUM(K10:K11)</f>
        <v>955604</v>
      </c>
    </row>
    <row r="13" spans="1:11" ht="15" customHeight="1" x14ac:dyDescent="0.25">
      <c r="A13" s="27"/>
      <c r="B13" s="27"/>
      <c r="C13" s="24"/>
      <c r="D13" s="28"/>
      <c r="E13" s="27"/>
      <c r="J13" s="23"/>
      <c r="K13" s="31"/>
    </row>
    <row r="14" spans="1:11" ht="35.25" customHeight="1" x14ac:dyDescent="0.25">
      <c r="A14" s="55" t="s">
        <v>58</v>
      </c>
      <c r="B14" s="55"/>
      <c r="C14" s="55"/>
      <c r="D14" s="55"/>
      <c r="E14" s="56"/>
      <c r="G14" s="17" t="s">
        <v>14</v>
      </c>
      <c r="H14" s="17"/>
      <c r="I14" s="22"/>
      <c r="J14" s="22"/>
      <c r="K14" s="32">
        <f>SUM(K12+K6)</f>
        <v>1045604</v>
      </c>
    </row>
    <row r="15" spans="1:11" ht="13.5" customHeight="1" x14ac:dyDescent="0.25">
      <c r="A15" s="40"/>
      <c r="B15" s="40" t="s">
        <v>9</v>
      </c>
      <c r="C15" s="34" t="s">
        <v>8</v>
      </c>
      <c r="D15" s="41" t="s">
        <v>7</v>
      </c>
      <c r="E15" s="34"/>
      <c r="K15" s="29" t="s">
        <v>69</v>
      </c>
    </row>
    <row r="16" spans="1:11" ht="18.75" customHeight="1" x14ac:dyDescent="0.25">
      <c r="A16" s="42"/>
      <c r="B16" s="34"/>
      <c r="C16" s="34"/>
      <c r="D16" s="35"/>
      <c r="E16" s="34"/>
    </row>
    <row r="17" spans="1:11" ht="26.25" customHeight="1" x14ac:dyDescent="0.25">
      <c r="A17" s="42" t="s">
        <v>62</v>
      </c>
      <c r="B17" s="34">
        <v>60000</v>
      </c>
      <c r="C17" s="34">
        <f t="shared" ref="C17" si="0">B17*0.25</f>
        <v>15000</v>
      </c>
      <c r="D17" s="35">
        <f t="shared" ref="D17" si="1">B17+C17</f>
        <v>75000</v>
      </c>
      <c r="E17" s="34"/>
      <c r="F17" s="18" t="s">
        <v>70</v>
      </c>
      <c r="G17" s="19"/>
      <c r="H17" s="20"/>
    </row>
    <row r="18" spans="1:11" x14ac:dyDescent="0.25">
      <c r="A18" s="43" t="s">
        <v>7</v>
      </c>
      <c r="B18" s="36">
        <f>SUM(B16:B17)</f>
        <v>60000</v>
      </c>
      <c r="C18" s="36">
        <f>SUM(C16:C17)</f>
        <v>15000</v>
      </c>
      <c r="D18" s="36">
        <f>ROUND((B18+C18),0)</f>
        <v>75000</v>
      </c>
      <c r="E18" s="34"/>
      <c r="F18" t="s">
        <v>71</v>
      </c>
      <c r="K18" s="29">
        <v>140000</v>
      </c>
    </row>
    <row r="19" spans="1:11" x14ac:dyDescent="0.25">
      <c r="A19" s="40"/>
      <c r="B19" s="40"/>
      <c r="C19" s="34"/>
      <c r="D19" s="41"/>
      <c r="E19" s="34"/>
      <c r="F19" s="47"/>
      <c r="G19" s="48"/>
      <c r="H19" s="48"/>
      <c r="I19" s="48"/>
      <c r="J19" s="48"/>
    </row>
    <row r="20" spans="1:11" ht="30.75" thickBot="1" x14ac:dyDescent="0.3">
      <c r="A20" s="40"/>
      <c r="B20" s="40"/>
      <c r="C20" s="34"/>
      <c r="D20" s="41" t="s">
        <v>19</v>
      </c>
      <c r="E20" s="44">
        <f>D18-E19</f>
        <v>75000</v>
      </c>
      <c r="J20" s="21" t="s">
        <v>7</v>
      </c>
      <c r="K20" s="30">
        <f>SUM(K18:K19)</f>
        <v>140000</v>
      </c>
    </row>
    <row r="21" spans="1:11" ht="15.75" customHeight="1" x14ac:dyDescent="0.25">
      <c r="C21" s="9"/>
      <c r="E21"/>
    </row>
    <row r="22" spans="1:11" ht="15" customHeight="1" x14ac:dyDescent="0.25">
      <c r="A22" s="55" t="s">
        <v>59</v>
      </c>
      <c r="B22" s="55"/>
      <c r="C22" s="55"/>
      <c r="D22" s="55"/>
      <c r="E22" s="55"/>
    </row>
    <row r="23" spans="1:11" x14ac:dyDescent="0.25">
      <c r="A23" s="40"/>
      <c r="B23" s="40" t="s">
        <v>9</v>
      </c>
      <c r="C23" s="34" t="s">
        <v>8</v>
      </c>
      <c r="D23" s="41" t="s">
        <v>7</v>
      </c>
      <c r="E23" s="34"/>
      <c r="I23" s="7"/>
    </row>
    <row r="24" spans="1:11" ht="23.25" customHeight="1" x14ac:dyDescent="0.25">
      <c r="A24" s="42"/>
      <c r="B24" s="34"/>
      <c r="C24" s="34"/>
      <c r="D24" s="35"/>
      <c r="E24" s="34"/>
    </row>
    <row r="25" spans="1:11" ht="18.75" customHeight="1" x14ac:dyDescent="0.25">
      <c r="A25" s="42" t="s">
        <v>34</v>
      </c>
      <c r="B25" s="34">
        <v>120000</v>
      </c>
      <c r="C25" s="34">
        <f t="shared" ref="C25:C26" si="2">B25*0.25</f>
        <v>30000</v>
      </c>
      <c r="D25" s="35">
        <f t="shared" ref="D25:D26" si="3">B25+C25</f>
        <v>150000</v>
      </c>
      <c r="E25" s="34"/>
    </row>
    <row r="26" spans="1:11" x14ac:dyDescent="0.25">
      <c r="A26" s="42" t="s">
        <v>18</v>
      </c>
      <c r="B26" s="34">
        <f>B25*2%</f>
        <v>2400</v>
      </c>
      <c r="C26" s="34">
        <f t="shared" si="2"/>
        <v>600</v>
      </c>
      <c r="D26" s="35">
        <f t="shared" si="3"/>
        <v>3000</v>
      </c>
      <c r="E26" s="34"/>
    </row>
    <row r="27" spans="1:11" x14ac:dyDescent="0.25">
      <c r="A27" s="43" t="s">
        <v>7</v>
      </c>
      <c r="B27" s="36">
        <f>SUM(B24:B26)</f>
        <v>122400</v>
      </c>
      <c r="C27" s="36">
        <f>SUM(C24:C26)</f>
        <v>30600</v>
      </c>
      <c r="D27" s="36">
        <f>ROUND((B27+C27),0)</f>
        <v>153000</v>
      </c>
      <c r="E27" s="34"/>
    </row>
    <row r="28" spans="1:11" ht="30" x14ac:dyDescent="0.25">
      <c r="A28" s="40"/>
      <c r="B28" s="40"/>
      <c r="C28" s="34"/>
      <c r="D28" s="41" t="s">
        <v>60</v>
      </c>
      <c r="E28" s="34">
        <v>30000</v>
      </c>
    </row>
    <row r="29" spans="1:11" x14ac:dyDescent="0.25">
      <c r="A29" s="40"/>
      <c r="B29" s="40"/>
      <c r="C29" s="34"/>
      <c r="D29" s="41" t="s">
        <v>61</v>
      </c>
      <c r="E29" s="34">
        <v>30000</v>
      </c>
    </row>
    <row r="30" spans="1:11" ht="33" customHeight="1" x14ac:dyDescent="0.25">
      <c r="A30" s="40"/>
      <c r="B30" s="40"/>
      <c r="C30" s="34"/>
      <c r="D30" s="41" t="s">
        <v>19</v>
      </c>
      <c r="E30" s="44">
        <f>D27-E28-E29</f>
        <v>93000</v>
      </c>
    </row>
    <row r="31" spans="1:11" ht="23.25" customHeight="1" x14ac:dyDescent="0.25">
      <c r="A31" s="50" t="s">
        <v>66</v>
      </c>
      <c r="B31" s="50"/>
      <c r="C31" s="50"/>
      <c r="D31" s="50"/>
      <c r="E31" s="50"/>
    </row>
    <row r="32" spans="1:11" x14ac:dyDescent="0.25">
      <c r="B32" t="s">
        <v>9</v>
      </c>
      <c r="C32" s="9" t="s">
        <v>8</v>
      </c>
      <c r="D32" s="3" t="s">
        <v>7</v>
      </c>
      <c r="E32" s="9"/>
    </row>
    <row r="33" spans="1:5" x14ac:dyDescent="0.25">
      <c r="A33" s="3" t="s">
        <v>10</v>
      </c>
      <c r="B33" s="24">
        <v>125490</v>
      </c>
      <c r="C33" s="24">
        <f>B33*0.25</f>
        <v>31372.5</v>
      </c>
      <c r="D33" s="25">
        <f>B33+C33</f>
        <v>156862.5</v>
      </c>
      <c r="E33" s="24"/>
    </row>
    <row r="34" spans="1:5" x14ac:dyDescent="0.25">
      <c r="A34" s="3" t="s">
        <v>18</v>
      </c>
      <c r="B34" s="24">
        <f>B33*2%</f>
        <v>2509.8000000000002</v>
      </c>
      <c r="C34" s="24">
        <f>B34*0.25</f>
        <v>627.45000000000005</v>
      </c>
      <c r="D34" s="25">
        <f>B34+C34</f>
        <v>3137.25</v>
      </c>
      <c r="E34" s="24"/>
    </row>
    <row r="35" spans="1:5" x14ac:dyDescent="0.25">
      <c r="A35" s="2" t="s">
        <v>7</v>
      </c>
      <c r="B35" s="26">
        <f>SUM(B33:B34)</f>
        <v>127999.8</v>
      </c>
      <c r="C35" s="26">
        <f>SUM(C33:C34)</f>
        <v>31999.95</v>
      </c>
      <c r="D35" s="26">
        <f>ROUND((B35+C35),0)</f>
        <v>160000</v>
      </c>
      <c r="E35" s="24"/>
    </row>
    <row r="36" spans="1:5" ht="18.75" customHeight="1" x14ac:dyDescent="0.25">
      <c r="B36" s="27"/>
      <c r="C36" s="24"/>
      <c r="D36" s="28" t="s">
        <v>67</v>
      </c>
      <c r="E36" s="24">
        <v>30000</v>
      </c>
    </row>
    <row r="37" spans="1:5" x14ac:dyDescent="0.25">
      <c r="B37" s="27"/>
      <c r="C37" s="24"/>
      <c r="D37" s="28" t="s">
        <v>0</v>
      </c>
      <c r="E37" s="24">
        <f>D35-E36</f>
        <v>130000</v>
      </c>
    </row>
    <row r="38" spans="1:5" x14ac:dyDescent="0.25">
      <c r="B38" s="27"/>
      <c r="C38" s="24"/>
      <c r="D38" s="28"/>
      <c r="E38" s="38"/>
    </row>
    <row r="39" spans="1:5" ht="28.5" customHeight="1" x14ac:dyDescent="0.25">
      <c r="A39" s="13" t="s">
        <v>45</v>
      </c>
      <c r="C39" s="9"/>
      <c r="E39"/>
    </row>
    <row r="40" spans="1:5" x14ac:dyDescent="0.25">
      <c r="A40" s="2" t="s">
        <v>38</v>
      </c>
      <c r="C40" s="9"/>
      <c r="E40"/>
    </row>
    <row r="41" spans="1:5" x14ac:dyDescent="0.25">
      <c r="B41" t="s">
        <v>9</v>
      </c>
      <c r="C41" s="9" t="s">
        <v>8</v>
      </c>
      <c r="D41" s="3" t="s">
        <v>7</v>
      </c>
      <c r="E41" s="9"/>
    </row>
    <row r="42" spans="1:5" ht="30" x14ac:dyDescent="0.25">
      <c r="A42" s="10" t="s">
        <v>49</v>
      </c>
      <c r="B42" s="24">
        <v>40000</v>
      </c>
      <c r="C42" s="24">
        <f>B42*0.25</f>
        <v>10000</v>
      </c>
      <c r="D42" s="25">
        <f>ROUND(B42+C42,0)</f>
        <v>50000</v>
      </c>
      <c r="E42" s="24"/>
    </row>
    <row r="43" spans="1:5" x14ac:dyDescent="0.25">
      <c r="A43" s="10" t="s">
        <v>18</v>
      </c>
      <c r="B43" s="24">
        <v>1200</v>
      </c>
      <c r="C43" s="24">
        <f>B43*0.25</f>
        <v>300</v>
      </c>
      <c r="D43" s="25">
        <f>ROUND(B43+C43,0)</f>
        <v>1500</v>
      </c>
      <c r="E43" s="24"/>
    </row>
    <row r="44" spans="1:5" x14ac:dyDescent="0.25">
      <c r="A44" s="2" t="s">
        <v>7</v>
      </c>
      <c r="B44" s="26">
        <f>SUM(B42:B43)</f>
        <v>41200</v>
      </c>
      <c r="C44" s="26">
        <f t="shared" ref="C44:D44" si="4">SUM(C42:C43)</f>
        <v>10300</v>
      </c>
      <c r="D44" s="26">
        <f t="shared" si="4"/>
        <v>51500</v>
      </c>
      <c r="E44" s="24"/>
    </row>
    <row r="45" spans="1:5" ht="15" customHeight="1" x14ac:dyDescent="0.25">
      <c r="B45" s="24"/>
      <c r="C45" s="24"/>
      <c r="D45" s="25" t="s">
        <v>0</v>
      </c>
      <c r="E45" s="24">
        <f>D44</f>
        <v>51500</v>
      </c>
    </row>
    <row r="46" spans="1:5" x14ac:dyDescent="0.25">
      <c r="B46" s="24"/>
      <c r="C46" s="24"/>
      <c r="D46" s="25"/>
      <c r="E46" s="37">
        <f>SUM(E45:E45)</f>
        <v>51500</v>
      </c>
    </row>
    <row r="47" spans="1:5" x14ac:dyDescent="0.25">
      <c r="A47" s="13" t="s">
        <v>46</v>
      </c>
      <c r="C47" s="9"/>
      <c r="E47"/>
    </row>
    <row r="48" spans="1:5" x14ac:dyDescent="0.25">
      <c r="A48" s="2" t="s">
        <v>38</v>
      </c>
      <c r="C48" s="9"/>
      <c r="E48"/>
    </row>
    <row r="49" spans="1:11" x14ac:dyDescent="0.25">
      <c r="B49" t="s">
        <v>9</v>
      </c>
      <c r="C49" s="9" t="s">
        <v>8</v>
      </c>
      <c r="D49" s="3" t="s">
        <v>7</v>
      </c>
      <c r="E49" s="9"/>
    </row>
    <row r="50" spans="1:11" ht="30" x14ac:dyDescent="0.25">
      <c r="A50" s="10" t="s">
        <v>37</v>
      </c>
      <c r="B50" s="24">
        <v>22400</v>
      </c>
      <c r="C50" s="24">
        <f>B50*0.25</f>
        <v>5600</v>
      </c>
      <c r="D50" s="25">
        <f>ROUND(B50+C50,0)</f>
        <v>28000</v>
      </c>
      <c r="E50" s="24"/>
    </row>
    <row r="51" spans="1:11" x14ac:dyDescent="0.25">
      <c r="A51" s="10" t="s">
        <v>18</v>
      </c>
      <c r="B51" s="24">
        <v>7400</v>
      </c>
      <c r="C51" s="24">
        <f>B51*0.25</f>
        <v>1850</v>
      </c>
      <c r="D51" s="25">
        <f>B51+C51</f>
        <v>9250</v>
      </c>
      <c r="E51" s="24"/>
    </row>
    <row r="52" spans="1:11" x14ac:dyDescent="0.25">
      <c r="A52" s="2" t="s">
        <v>7</v>
      </c>
      <c r="B52" s="26">
        <f>SUM(B50:B51)</f>
        <v>29800</v>
      </c>
      <c r="C52" s="26">
        <f>SUM(C50:C51)</f>
        <v>7450</v>
      </c>
      <c r="D52" s="26">
        <f>ROUND(SUM(D50:D51),0)</f>
        <v>37250</v>
      </c>
      <c r="E52" s="24"/>
    </row>
    <row r="53" spans="1:11" x14ac:dyDescent="0.25">
      <c r="B53" s="27"/>
      <c r="C53" s="24"/>
      <c r="D53" s="28" t="s">
        <v>0</v>
      </c>
      <c r="E53" s="24">
        <f>D52</f>
        <v>37250</v>
      </c>
    </row>
    <row r="54" spans="1:11" x14ac:dyDescent="0.25">
      <c r="B54" s="27"/>
      <c r="C54" s="24"/>
      <c r="D54" s="28"/>
      <c r="E54" s="38">
        <f>SUM(E53:E53)</f>
        <v>37250</v>
      </c>
    </row>
    <row r="55" spans="1:11" x14ac:dyDescent="0.25">
      <c r="A55" s="2" t="s">
        <v>50</v>
      </c>
      <c r="B55" s="27"/>
      <c r="C55" s="24"/>
      <c r="D55" s="28"/>
      <c r="E55" s="27"/>
    </row>
    <row r="56" spans="1:11" x14ac:dyDescent="0.25">
      <c r="B56" t="s">
        <v>9</v>
      </c>
      <c r="C56" s="9" t="s">
        <v>8</v>
      </c>
      <c r="D56" s="3" t="s">
        <v>7</v>
      </c>
      <c r="E56" s="9"/>
    </row>
    <row r="57" spans="1:11" ht="30" x14ac:dyDescent="0.25">
      <c r="A57" s="10" t="s">
        <v>48</v>
      </c>
      <c r="B57" s="24">
        <v>5840</v>
      </c>
      <c r="C57" s="24">
        <f>B57*0.25</f>
        <v>1460</v>
      </c>
      <c r="D57" s="25">
        <f>ROUND(B57+C57,0)</f>
        <v>7300</v>
      </c>
      <c r="E57" s="24"/>
    </row>
    <row r="58" spans="1:11" ht="15" customHeight="1" x14ac:dyDescent="0.25">
      <c r="A58" s="10" t="s">
        <v>10</v>
      </c>
      <c r="B58" s="24">
        <v>0</v>
      </c>
      <c r="C58" s="24">
        <f>B58*0.25</f>
        <v>0</v>
      </c>
      <c r="D58" s="25">
        <f>ROUND(B58+C58,0)</f>
        <v>0</v>
      </c>
      <c r="E58" s="24"/>
    </row>
    <row r="59" spans="1:11" x14ac:dyDescent="0.25">
      <c r="A59" s="10" t="s">
        <v>18</v>
      </c>
      <c r="B59" s="24">
        <v>0</v>
      </c>
      <c r="C59" s="24">
        <f>B59*0.25</f>
        <v>0</v>
      </c>
      <c r="D59" s="25">
        <f>B59+C59</f>
        <v>0</v>
      </c>
      <c r="E59" s="24"/>
    </row>
    <row r="60" spans="1:11" x14ac:dyDescent="0.25">
      <c r="A60" s="2" t="s">
        <v>7</v>
      </c>
      <c r="B60" s="26">
        <f>SUM(B57:B59)</f>
        <v>5840</v>
      </c>
      <c r="C60" s="26">
        <f>SUM(C57:C59)</f>
        <v>1460</v>
      </c>
      <c r="D60" s="26">
        <f>ROUND(SUM(D57:D59),0)</f>
        <v>7300</v>
      </c>
      <c r="E60" s="24"/>
    </row>
    <row r="61" spans="1:11" x14ac:dyDescent="0.25">
      <c r="B61" s="27"/>
      <c r="C61" s="24"/>
      <c r="D61" s="28" t="s">
        <v>0</v>
      </c>
      <c r="E61" s="24">
        <f>D60</f>
        <v>7300</v>
      </c>
      <c r="G61" s="4"/>
      <c r="H61" s="4"/>
      <c r="I61" s="4"/>
      <c r="J61" s="4"/>
      <c r="K61" s="33"/>
    </row>
    <row r="62" spans="1:11" ht="11.25" customHeight="1" x14ac:dyDescent="0.25">
      <c r="B62" s="27"/>
      <c r="C62" s="24"/>
      <c r="D62" s="28"/>
      <c r="E62" s="38"/>
      <c r="G62" s="5"/>
      <c r="H62" s="5"/>
      <c r="I62" s="5"/>
      <c r="J62" s="5"/>
      <c r="K62" s="33"/>
    </row>
    <row r="63" spans="1:11" x14ac:dyDescent="0.25">
      <c r="A63" s="2" t="s">
        <v>39</v>
      </c>
      <c r="B63" s="2"/>
      <c r="C63" s="14"/>
      <c r="E63" s="9"/>
      <c r="G63" s="5"/>
      <c r="H63" s="5"/>
      <c r="I63" s="5"/>
      <c r="J63" s="5"/>
      <c r="K63" s="33"/>
    </row>
    <row r="64" spans="1:11" ht="17.25" customHeight="1" x14ac:dyDescent="0.25">
      <c r="C64" s="9"/>
      <c r="E64" s="9"/>
    </row>
    <row r="65" spans="1:11" ht="14.25" customHeight="1" x14ac:dyDescent="0.25">
      <c r="B65" t="s">
        <v>9</v>
      </c>
      <c r="C65" s="9" t="s">
        <v>8</v>
      </c>
      <c r="D65" s="3" t="s">
        <v>7</v>
      </c>
      <c r="E65" s="9"/>
    </row>
    <row r="66" spans="1:11" ht="22.5" customHeight="1" x14ac:dyDescent="0.25">
      <c r="A66" s="10" t="s">
        <v>10</v>
      </c>
      <c r="B66" s="24">
        <v>13600</v>
      </c>
      <c r="C66" s="24">
        <f>B66*0.25</f>
        <v>3400</v>
      </c>
      <c r="D66" s="25">
        <f>ROUND(B66+C66,0)</f>
        <v>17000</v>
      </c>
      <c r="E66" s="24"/>
    </row>
    <row r="67" spans="1:11" x14ac:dyDescent="0.25">
      <c r="A67" s="2" t="s">
        <v>7</v>
      </c>
      <c r="B67" s="26">
        <f>SUM(B66:B66)</f>
        <v>13600</v>
      </c>
      <c r="C67" s="26">
        <f>SUM(C66:C66)</f>
        <v>3400</v>
      </c>
      <c r="D67" s="26">
        <f>ROUND(SUM(D66:D66),0)</f>
        <v>17000</v>
      </c>
      <c r="E67" s="24"/>
    </row>
    <row r="68" spans="1:11" s="5" customFormat="1" x14ac:dyDescent="0.25">
      <c r="A68"/>
      <c r="B68" s="24"/>
      <c r="C68" s="24"/>
      <c r="D68" s="25" t="s">
        <v>0</v>
      </c>
      <c r="E68" s="37">
        <f>D67</f>
        <v>17000</v>
      </c>
      <c r="F68"/>
      <c r="G68"/>
      <c r="H68"/>
      <c r="I68"/>
      <c r="J68"/>
      <c r="K68" s="29"/>
    </row>
    <row r="69" spans="1:11" s="5" customFormat="1" x14ac:dyDescent="0.25">
      <c r="A69"/>
      <c r="B69"/>
      <c r="C69" s="9"/>
      <c r="D69" s="15"/>
      <c r="E69" s="9"/>
      <c r="F69"/>
      <c r="G69"/>
      <c r="H69"/>
      <c r="I69"/>
      <c r="J69"/>
      <c r="K69" s="29"/>
    </row>
    <row r="70" spans="1:11" x14ac:dyDescent="0.25">
      <c r="A70" s="54" t="s">
        <v>35</v>
      </c>
      <c r="B70" s="54"/>
      <c r="C70" s="54"/>
      <c r="D70" s="54"/>
      <c r="E70" s="44">
        <v>25000</v>
      </c>
    </row>
    <row r="71" spans="1:11" x14ac:dyDescent="0.25">
      <c r="A71" s="8"/>
      <c r="B71" s="8"/>
      <c r="C71" s="8"/>
      <c r="D71" s="8"/>
      <c r="E71" s="44"/>
    </row>
    <row r="72" spans="1:11" x14ac:dyDescent="0.25">
      <c r="A72" s="54" t="s">
        <v>36</v>
      </c>
      <c r="B72" s="54"/>
      <c r="C72" s="54"/>
      <c r="D72" s="54"/>
      <c r="E72" s="44">
        <v>20000</v>
      </c>
    </row>
    <row r="73" spans="1:11" x14ac:dyDescent="0.25">
      <c r="A73" s="8"/>
      <c r="B73" s="8"/>
      <c r="C73" s="8"/>
      <c r="D73" s="8"/>
      <c r="E73"/>
    </row>
    <row r="74" spans="1:11" x14ac:dyDescent="0.25">
      <c r="A74" s="13" t="s">
        <v>29</v>
      </c>
      <c r="B74" s="13"/>
      <c r="C74" s="11"/>
      <c r="D74" s="12"/>
      <c r="E74" s="45">
        <v>24000</v>
      </c>
    </row>
    <row r="75" spans="1:11" x14ac:dyDescent="0.25">
      <c r="A75" s="13"/>
      <c r="B75" s="13"/>
      <c r="C75" s="11"/>
      <c r="D75" s="12"/>
      <c r="E75"/>
    </row>
    <row r="76" spans="1:11" x14ac:dyDescent="0.25">
      <c r="A76" s="2" t="s">
        <v>22</v>
      </c>
      <c r="C76" s="9"/>
      <c r="E76" s="45">
        <v>5000</v>
      </c>
    </row>
    <row r="77" spans="1:11" x14ac:dyDescent="0.25">
      <c r="B77" s="2"/>
      <c r="C77" s="9"/>
      <c r="E77" s="24"/>
    </row>
    <row r="78" spans="1:11" x14ac:dyDescent="0.25">
      <c r="A78" s="2" t="s">
        <v>1</v>
      </c>
      <c r="C78" s="9"/>
      <c r="E78" s="37">
        <v>7000</v>
      </c>
    </row>
    <row r="79" spans="1:11" x14ac:dyDescent="0.25">
      <c r="B79" s="2"/>
      <c r="C79" s="9"/>
      <c r="E79" s="24"/>
      <c r="K79"/>
    </row>
    <row r="80" spans="1:11" x14ac:dyDescent="0.25">
      <c r="A80" s="2" t="s">
        <v>2</v>
      </c>
      <c r="C80" s="9"/>
      <c r="E80" s="37">
        <v>500</v>
      </c>
      <c r="K80"/>
    </row>
    <row r="81" spans="1:11" x14ac:dyDescent="0.25">
      <c r="B81" s="2"/>
      <c r="C81" s="9"/>
      <c r="E81" s="24"/>
      <c r="K81"/>
    </row>
    <row r="82" spans="1:11" x14ac:dyDescent="0.25">
      <c r="A82" s="2" t="s">
        <v>21</v>
      </c>
      <c r="C82" s="9"/>
      <c r="E82" s="45">
        <v>7700</v>
      </c>
      <c r="K82"/>
    </row>
    <row r="83" spans="1:11" x14ac:dyDescent="0.25">
      <c r="C83" s="9"/>
      <c r="E83" s="24"/>
      <c r="K83"/>
    </row>
    <row r="84" spans="1:11" x14ac:dyDescent="0.25">
      <c r="A84" s="2" t="s">
        <v>40</v>
      </c>
      <c r="C84" s="9"/>
      <c r="E84" s="37">
        <v>15000</v>
      </c>
      <c r="K84"/>
    </row>
    <row r="85" spans="1:11" x14ac:dyDescent="0.25">
      <c r="C85" s="9"/>
      <c r="E85" s="9"/>
      <c r="K85"/>
    </row>
    <row r="86" spans="1:11" x14ac:dyDescent="0.25">
      <c r="A86" s="2" t="s">
        <v>28</v>
      </c>
      <c r="C86" s="9"/>
      <c r="E86" s="38">
        <v>12100</v>
      </c>
      <c r="K86"/>
    </row>
    <row r="87" spans="1:11" x14ac:dyDescent="0.25">
      <c r="B87" s="2"/>
      <c r="C87" s="9"/>
      <c r="E87" s="9"/>
      <c r="K87"/>
    </row>
    <row r="88" spans="1:11" x14ac:dyDescent="0.25">
      <c r="A88" s="2" t="s">
        <v>11</v>
      </c>
      <c r="B88" s="2"/>
      <c r="C88" s="9"/>
      <c r="E88" s="38">
        <v>26600</v>
      </c>
      <c r="K88"/>
    </row>
    <row r="89" spans="1:11" x14ac:dyDescent="0.25">
      <c r="A89" s="2"/>
      <c r="B89" s="2"/>
      <c r="C89" s="9"/>
      <c r="E89"/>
      <c r="K89"/>
    </row>
    <row r="90" spans="1:11" x14ac:dyDescent="0.25">
      <c r="A90" s="2" t="s">
        <v>47</v>
      </c>
      <c r="B90" s="2"/>
      <c r="C90" s="9"/>
      <c r="E90" s="45">
        <v>2650</v>
      </c>
      <c r="K90"/>
    </row>
    <row r="91" spans="1:11" ht="12" customHeight="1" x14ac:dyDescent="0.25">
      <c r="A91" s="2"/>
      <c r="B91" s="2"/>
      <c r="C91" s="9"/>
      <c r="E91" s="24"/>
      <c r="K91"/>
    </row>
    <row r="92" spans="1:11" x14ac:dyDescent="0.25">
      <c r="A92" s="2" t="s">
        <v>3</v>
      </c>
      <c r="B92" t="s">
        <v>51</v>
      </c>
      <c r="C92" s="9"/>
      <c r="E92" s="45">
        <v>17000</v>
      </c>
      <c r="K92"/>
    </row>
    <row r="93" spans="1:11" x14ac:dyDescent="0.25">
      <c r="A93" s="2"/>
      <c r="B93" t="s">
        <v>52</v>
      </c>
      <c r="C93" s="9"/>
      <c r="E93" s="45">
        <v>3000</v>
      </c>
    </row>
    <row r="94" spans="1:11" ht="11.25" customHeight="1" x14ac:dyDescent="0.25">
      <c r="B94" s="2"/>
      <c r="C94" s="9"/>
      <c r="E94" s="24"/>
    </row>
    <row r="95" spans="1:11" x14ac:dyDescent="0.25">
      <c r="A95" s="2" t="s">
        <v>4</v>
      </c>
      <c r="C95" s="9"/>
      <c r="E95" s="37">
        <v>5720</v>
      </c>
    </row>
    <row r="96" spans="1:11" x14ac:dyDescent="0.25">
      <c r="C96" s="9"/>
      <c r="E96" s="24"/>
    </row>
    <row r="97" spans="1:11" x14ac:dyDescent="0.25">
      <c r="A97" s="2" t="s">
        <v>12</v>
      </c>
      <c r="C97" s="9"/>
      <c r="E97" s="37">
        <v>3200</v>
      </c>
    </row>
    <row r="98" spans="1:11" x14ac:dyDescent="0.25">
      <c r="B98" s="2"/>
      <c r="C98" s="9"/>
      <c r="E98" s="9"/>
      <c r="K98" s="33"/>
    </row>
    <row r="99" spans="1:11" s="5" customFormat="1" x14ac:dyDescent="0.25">
      <c r="A99" s="2" t="s">
        <v>42</v>
      </c>
      <c r="B99"/>
      <c r="C99" s="9"/>
      <c r="D99" s="3"/>
      <c r="E99" s="38">
        <v>1300</v>
      </c>
      <c r="F99"/>
      <c r="K99" s="29"/>
    </row>
    <row r="100" spans="1:11" x14ac:dyDescent="0.25">
      <c r="B100" s="2"/>
      <c r="C100" s="9"/>
      <c r="E100" s="9"/>
      <c r="K100" s="33"/>
    </row>
    <row r="101" spans="1:11" s="5" customFormat="1" x14ac:dyDescent="0.25">
      <c r="A101" s="2" t="s">
        <v>41</v>
      </c>
      <c r="B101" s="2"/>
      <c r="C101" s="9"/>
      <c r="D101" s="3"/>
      <c r="E101" s="38">
        <v>26600</v>
      </c>
      <c r="F101"/>
      <c r="G101"/>
      <c r="H101"/>
      <c r="I101"/>
      <c r="J101"/>
      <c r="K101" s="29"/>
    </row>
    <row r="102" spans="1:11" x14ac:dyDescent="0.25">
      <c r="B102" s="2"/>
      <c r="C102" s="9"/>
      <c r="E102" s="24"/>
    </row>
    <row r="103" spans="1:11" s="5" customFormat="1" x14ac:dyDescent="0.25">
      <c r="A103" s="2" t="s">
        <v>23</v>
      </c>
      <c r="B103"/>
      <c r="C103" s="9"/>
      <c r="D103" s="3"/>
      <c r="E103" s="44">
        <v>2000</v>
      </c>
      <c r="F103"/>
      <c r="G103"/>
      <c r="H103"/>
      <c r="I103"/>
      <c r="J103"/>
      <c r="K103" s="29"/>
    </row>
    <row r="104" spans="1:11" x14ac:dyDescent="0.25">
      <c r="B104" s="2"/>
      <c r="C104" s="9"/>
      <c r="E104" s="24"/>
    </row>
    <row r="105" spans="1:11" x14ac:dyDescent="0.25">
      <c r="A105" s="2" t="s">
        <v>17</v>
      </c>
      <c r="C105" s="9"/>
      <c r="E105" s="38">
        <v>2000</v>
      </c>
    </row>
    <row r="106" spans="1:11" x14ac:dyDescent="0.25">
      <c r="B106" s="2"/>
      <c r="C106" s="9"/>
      <c r="E106" s="24"/>
    </row>
    <row r="107" spans="1:11" s="5" customFormat="1" x14ac:dyDescent="0.25">
      <c r="A107" s="2" t="s">
        <v>53</v>
      </c>
      <c r="B107"/>
      <c r="C107" s="9"/>
      <c r="D107" s="3"/>
      <c r="E107" s="38">
        <v>4000</v>
      </c>
      <c r="F107"/>
      <c r="G107"/>
      <c r="H107"/>
      <c r="I107"/>
      <c r="J107"/>
      <c r="K107" s="29"/>
    </row>
    <row r="108" spans="1:11" x14ac:dyDescent="0.25">
      <c r="B108" s="2"/>
      <c r="C108" s="9"/>
      <c r="E108" s="24"/>
      <c r="G108" s="5"/>
      <c r="H108" s="5"/>
      <c r="I108" s="5"/>
      <c r="J108" s="5"/>
    </row>
    <row r="109" spans="1:11" x14ac:dyDescent="0.25">
      <c r="A109" s="2" t="s">
        <v>30</v>
      </c>
      <c r="C109" s="9"/>
      <c r="E109" s="38">
        <v>4000</v>
      </c>
      <c r="K109" s="33"/>
    </row>
    <row r="110" spans="1:11" s="5" customFormat="1" x14ac:dyDescent="0.25">
      <c r="A110"/>
      <c r="B110" s="2"/>
      <c r="C110" s="9"/>
      <c r="D110" s="3"/>
      <c r="E110" s="9"/>
      <c r="F110"/>
      <c r="K110" s="29"/>
    </row>
    <row r="111" spans="1:11" x14ac:dyDescent="0.25">
      <c r="A111" s="2" t="s">
        <v>32</v>
      </c>
      <c r="C111" s="9"/>
      <c r="E111" s="38">
        <v>250</v>
      </c>
      <c r="G111" s="5"/>
      <c r="H111" s="5"/>
      <c r="I111" s="5"/>
      <c r="J111" s="5"/>
    </row>
    <row r="112" spans="1:11" x14ac:dyDescent="0.25">
      <c r="B112" s="2"/>
      <c r="C112" s="9"/>
      <c r="E112" s="24"/>
      <c r="G112" s="5"/>
      <c r="H112" s="5"/>
      <c r="I112" s="5"/>
      <c r="J112" s="5"/>
    </row>
    <row r="113" spans="1:10" x14ac:dyDescent="0.25">
      <c r="A113" s="2" t="s">
        <v>31</v>
      </c>
      <c r="C113" s="9"/>
      <c r="E113" s="38">
        <v>550</v>
      </c>
      <c r="G113" s="5"/>
      <c r="H113" s="5"/>
      <c r="I113" s="5"/>
      <c r="J113" s="5"/>
    </row>
    <row r="114" spans="1:10" x14ac:dyDescent="0.25">
      <c r="B114" s="2"/>
      <c r="C114" s="9"/>
      <c r="E114" s="9"/>
    </row>
    <row r="115" spans="1:10" x14ac:dyDescent="0.25">
      <c r="A115" s="2" t="s">
        <v>27</v>
      </c>
      <c r="B115" s="2"/>
      <c r="C115" s="9"/>
      <c r="E115" s="38">
        <v>10000</v>
      </c>
    </row>
    <row r="116" spans="1:10" x14ac:dyDescent="0.25">
      <c r="B116" s="2"/>
      <c r="C116" s="9"/>
      <c r="E116" s="9"/>
    </row>
    <row r="117" spans="1:10" x14ac:dyDescent="0.25">
      <c r="A117" s="2" t="s">
        <v>5</v>
      </c>
      <c r="C117" s="9"/>
      <c r="E117" s="38">
        <v>2000</v>
      </c>
    </row>
    <row r="118" spans="1:10" x14ac:dyDescent="0.25">
      <c r="C118" s="9"/>
      <c r="E118" s="9"/>
    </row>
    <row r="119" spans="1:10" x14ac:dyDescent="0.25">
      <c r="A119" s="2" t="s">
        <v>6</v>
      </c>
      <c r="C119" s="9"/>
      <c r="E119" s="38">
        <v>1000</v>
      </c>
    </row>
    <row r="120" spans="1:10" x14ac:dyDescent="0.25">
      <c r="B120" s="2"/>
      <c r="C120" s="16"/>
      <c r="E120" s="9"/>
    </row>
    <row r="121" spans="1:10" x14ac:dyDescent="0.25">
      <c r="A121" s="2" t="s">
        <v>25</v>
      </c>
      <c r="C121" s="9"/>
      <c r="E121" s="38">
        <v>2030</v>
      </c>
    </row>
    <row r="122" spans="1:10" x14ac:dyDescent="0.25">
      <c r="B122" s="2"/>
      <c r="C122" s="16"/>
      <c r="E122" s="9"/>
    </row>
    <row r="123" spans="1:10" x14ac:dyDescent="0.25">
      <c r="A123" s="2" t="s">
        <v>13</v>
      </c>
      <c r="B123" s="5" t="s">
        <v>26</v>
      </c>
      <c r="C123" s="9"/>
      <c r="E123" s="38">
        <v>800</v>
      </c>
    </row>
    <row r="124" spans="1:10" x14ac:dyDescent="0.25">
      <c r="B124" s="2"/>
      <c r="C124" s="9"/>
      <c r="E124" s="9"/>
    </row>
    <row r="125" spans="1:10" x14ac:dyDescent="0.25">
      <c r="A125" s="2" t="s">
        <v>44</v>
      </c>
      <c r="B125" s="4"/>
      <c r="C125" s="9"/>
      <c r="E125" s="37">
        <v>10000</v>
      </c>
    </row>
    <row r="126" spans="1:10" x14ac:dyDescent="0.25">
      <c r="B126" s="2"/>
      <c r="C126" s="9"/>
      <c r="E126" s="24"/>
    </row>
    <row r="127" spans="1:10" x14ac:dyDescent="0.25">
      <c r="A127" s="2" t="s">
        <v>54</v>
      </c>
      <c r="B127" s="4"/>
      <c r="C127" s="9"/>
      <c r="E127" s="37">
        <v>20000</v>
      </c>
    </row>
    <row r="128" spans="1:10" x14ac:dyDescent="0.25">
      <c r="C128" s="9"/>
      <c r="E128" s="46"/>
    </row>
    <row r="129" spans="1:5" x14ac:dyDescent="0.25">
      <c r="A129" s="2" t="s">
        <v>64</v>
      </c>
      <c r="B129" s="4"/>
      <c r="C129" s="9"/>
      <c r="E129" s="37">
        <v>20000</v>
      </c>
    </row>
    <row r="130" spans="1:5" x14ac:dyDescent="0.25">
      <c r="B130" s="2"/>
      <c r="C130" s="9"/>
      <c r="E130" s="24"/>
    </row>
    <row r="131" spans="1:5" x14ac:dyDescent="0.25">
      <c r="A131" s="2" t="s">
        <v>33</v>
      </c>
      <c r="B131" s="2"/>
      <c r="C131" s="9"/>
      <c r="E131" s="38">
        <v>200</v>
      </c>
    </row>
    <row r="132" spans="1:5" x14ac:dyDescent="0.25">
      <c r="B132" s="2"/>
      <c r="C132" s="9"/>
      <c r="E132" s="9"/>
    </row>
    <row r="133" spans="1:5" x14ac:dyDescent="0.25">
      <c r="A133" s="2" t="s">
        <v>20</v>
      </c>
      <c r="B133" s="4"/>
      <c r="C133" s="14"/>
      <c r="E133" s="38">
        <v>19000</v>
      </c>
    </row>
    <row r="134" spans="1:5" x14ac:dyDescent="0.25">
      <c r="C134" s="9"/>
      <c r="E134" s="9"/>
    </row>
    <row r="135" spans="1:5" x14ac:dyDescent="0.25">
      <c r="B135" s="2"/>
      <c r="E135" s="6"/>
    </row>
  </sheetData>
  <mergeCells count="13">
    <mergeCell ref="A70:D70"/>
    <mergeCell ref="A72:D72"/>
    <mergeCell ref="A22:E22"/>
    <mergeCell ref="A14:E14"/>
    <mergeCell ref="A31:E31"/>
    <mergeCell ref="F19:J19"/>
    <mergeCell ref="C11:D11"/>
    <mergeCell ref="F11:J11"/>
    <mergeCell ref="A4:E4"/>
    <mergeCell ref="F1:I1"/>
    <mergeCell ref="A2:E2"/>
    <mergeCell ref="A1:E1"/>
    <mergeCell ref="F5:J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</dc:creator>
  <cp:lastModifiedBy>Opcina orehovica</cp:lastModifiedBy>
  <cp:lastPrinted>2023-11-17T07:45:53Z</cp:lastPrinted>
  <dcterms:created xsi:type="dcterms:W3CDTF">2014-11-17T07:37:29Z</dcterms:created>
  <dcterms:modified xsi:type="dcterms:W3CDTF">2023-11-17T12:38:49Z</dcterms:modified>
</cp:coreProperties>
</file>